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hristine\"/>
    </mc:Choice>
  </mc:AlternateContent>
  <xr:revisionPtr revIDLastSave="0" documentId="13_ncr:1_{6095E285-F074-4228-9883-6BD9B03E8013}" xr6:coauthVersionLast="46" xr6:coauthVersionMax="46" xr10:uidLastSave="{00000000-0000-0000-0000-000000000000}"/>
  <bookViews>
    <workbookView xWindow="22932" yWindow="-108" windowWidth="23256" windowHeight="12576" xr2:uid="{6570A73B-3C1A-4F9B-8997-4CECF4118F6A}"/>
  </bookViews>
  <sheets>
    <sheet name="Monthly Template" sheetId="1" r:id="rId1"/>
  </sheets>
  <definedNames>
    <definedName name="_xlnm.Print_Area" localSheetId="0">'Monthly Template'!$A$1:$AE$34</definedName>
    <definedName name="_xlnm.Print_Titles" localSheetId="0">'Monthly Template'!$B:$B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9" i="1" l="1"/>
  <c r="Y28" i="1"/>
  <c r="Y27" i="1"/>
  <c r="Y22" i="1"/>
  <c r="Y21" i="1"/>
  <c r="Y20" i="1"/>
  <c r="Y19" i="1"/>
  <c r="Y14" i="1"/>
  <c r="Y13" i="1"/>
  <c r="Y12" i="1"/>
  <c r="Y11" i="1"/>
  <c r="Y6" i="1"/>
  <c r="Y5" i="1"/>
  <c r="Y4" i="1"/>
  <c r="T29" i="1"/>
  <c r="T28" i="1"/>
  <c r="T27" i="1"/>
  <c r="T22" i="1"/>
  <c r="T21" i="1"/>
  <c r="T20" i="1"/>
  <c r="T19" i="1"/>
  <c r="T14" i="1"/>
  <c r="T13" i="1"/>
  <c r="T12" i="1"/>
  <c r="T11" i="1"/>
  <c r="T6" i="1"/>
  <c r="T5" i="1"/>
  <c r="T4" i="1"/>
  <c r="O14" i="1"/>
  <c r="O13" i="1"/>
  <c r="O12" i="1"/>
  <c r="O11" i="1"/>
  <c r="O6" i="1"/>
  <c r="O5" i="1"/>
  <c r="O4" i="1"/>
  <c r="H29" i="1"/>
  <c r="H28" i="1"/>
  <c r="H27" i="1"/>
  <c r="H22" i="1"/>
  <c r="H21" i="1"/>
  <c r="H20" i="1"/>
  <c r="H19" i="1"/>
  <c r="H14" i="1"/>
  <c r="H13" i="1"/>
  <c r="H12" i="1"/>
  <c r="H11" i="1"/>
  <c r="H6" i="1"/>
  <c r="H5" i="1"/>
  <c r="H4" i="1"/>
  <c r="O29" i="1"/>
  <c r="O28" i="1"/>
  <c r="O27" i="1"/>
  <c r="O22" i="1"/>
  <c r="O21" i="1"/>
  <c r="O20" i="1"/>
  <c r="O19" i="1"/>
  <c r="K29" i="1"/>
  <c r="K28" i="1"/>
  <c r="K27" i="1"/>
  <c r="K22" i="1"/>
  <c r="K21" i="1"/>
  <c r="K20" i="1"/>
  <c r="K19" i="1"/>
  <c r="K14" i="1"/>
  <c r="K13" i="1"/>
  <c r="K12" i="1"/>
  <c r="K11" i="1"/>
  <c r="K5" i="1"/>
  <c r="K6" i="1"/>
  <c r="K4" i="1"/>
  <c r="Z30" i="1" l="1"/>
  <c r="W30" i="1"/>
  <c r="U30" i="1"/>
  <c r="R30" i="1"/>
  <c r="P30" i="1"/>
  <c r="M30" i="1"/>
  <c r="I30" i="1"/>
  <c r="F30" i="1"/>
  <c r="D30" i="1"/>
  <c r="C30" i="1"/>
  <c r="A30" i="1"/>
  <c r="AD29" i="1"/>
  <c r="AB29" i="1"/>
  <c r="L29" i="1"/>
  <c r="E29" i="1"/>
  <c r="AD28" i="1"/>
  <c r="AB28" i="1"/>
  <c r="L28" i="1"/>
  <c r="E28" i="1"/>
  <c r="V28" i="1" s="1"/>
  <c r="AD27" i="1"/>
  <c r="AB27" i="1"/>
  <c r="L27" i="1"/>
  <c r="E27" i="1"/>
  <c r="X27" i="1" s="1"/>
  <c r="H30" i="1"/>
  <c r="Z23" i="1"/>
  <c r="U23" i="1"/>
  <c r="P23" i="1"/>
  <c r="I23" i="1"/>
  <c r="D23" i="1"/>
  <c r="C23" i="1"/>
  <c r="A23" i="1"/>
  <c r="W23" i="1"/>
  <c r="R23" i="1"/>
  <c r="F23" i="1"/>
  <c r="AD22" i="1"/>
  <c r="AB22" i="1"/>
  <c r="L22" i="1"/>
  <c r="E22" i="1"/>
  <c r="AD21" i="1"/>
  <c r="AB21" i="1"/>
  <c r="L21" i="1"/>
  <c r="E21" i="1"/>
  <c r="V21" i="1" s="1"/>
  <c r="AD20" i="1"/>
  <c r="AB20" i="1"/>
  <c r="L20" i="1"/>
  <c r="E20" i="1"/>
  <c r="X20" i="1" s="1"/>
  <c r="AD19" i="1"/>
  <c r="AB19" i="1"/>
  <c r="O23" i="1"/>
  <c r="L19" i="1"/>
  <c r="H23" i="1"/>
  <c r="E19" i="1"/>
  <c r="Z15" i="1"/>
  <c r="W15" i="1"/>
  <c r="U15" i="1"/>
  <c r="R15" i="1"/>
  <c r="P15" i="1"/>
  <c r="M15" i="1"/>
  <c r="I15" i="1"/>
  <c r="F15" i="1"/>
  <c r="D15" i="1"/>
  <c r="C15" i="1"/>
  <c r="A15" i="1"/>
  <c r="AD14" i="1"/>
  <c r="AB14" i="1"/>
  <c r="L14" i="1"/>
  <c r="E14" i="1"/>
  <c r="X14" i="1" s="1"/>
  <c r="AD13" i="1"/>
  <c r="AB13" i="1"/>
  <c r="L13" i="1"/>
  <c r="E13" i="1"/>
  <c r="Q13" i="1" s="1"/>
  <c r="AD12" i="1"/>
  <c r="AB12" i="1"/>
  <c r="L12" i="1"/>
  <c r="E12" i="1"/>
  <c r="Q12" i="1" s="1"/>
  <c r="AD11" i="1"/>
  <c r="AB11" i="1"/>
  <c r="E11" i="1"/>
  <c r="Z7" i="1"/>
  <c r="W7" i="1"/>
  <c r="U7" i="1"/>
  <c r="R7" i="1"/>
  <c r="P7" i="1"/>
  <c r="M7" i="1"/>
  <c r="I7" i="1"/>
  <c r="F7" i="1"/>
  <c r="D7" i="1"/>
  <c r="C7" i="1"/>
  <c r="A7" i="1"/>
  <c r="Y7" i="1"/>
  <c r="AD6" i="1"/>
  <c r="AB6" i="1"/>
  <c r="L6" i="1"/>
  <c r="E6" i="1"/>
  <c r="S6" i="1" s="1"/>
  <c r="AD5" i="1"/>
  <c r="AB5" i="1"/>
  <c r="L5" i="1"/>
  <c r="E5" i="1"/>
  <c r="AD4" i="1"/>
  <c r="AB4" i="1"/>
  <c r="T7" i="1"/>
  <c r="O7" i="1"/>
  <c r="L4" i="1"/>
  <c r="E4" i="1"/>
  <c r="S4" i="1" s="1"/>
  <c r="H7" i="1" l="1"/>
  <c r="AC29" i="1"/>
  <c r="A33" i="1"/>
  <c r="AC12" i="1"/>
  <c r="S14" i="1"/>
  <c r="D33" i="1"/>
  <c r="P8" i="1"/>
  <c r="Z33" i="1"/>
  <c r="AE4" i="1"/>
  <c r="AE5" i="1"/>
  <c r="AC22" i="1"/>
  <c r="L23" i="1"/>
  <c r="AE14" i="1"/>
  <c r="J27" i="1"/>
  <c r="S27" i="1"/>
  <c r="AC6" i="1"/>
  <c r="O30" i="1"/>
  <c r="AB30" i="1"/>
  <c r="AE27" i="1"/>
  <c r="AE20" i="1"/>
  <c r="AE6" i="1"/>
  <c r="AD15" i="1"/>
  <c r="AA20" i="1"/>
  <c r="J4" i="1"/>
  <c r="V4" i="1"/>
  <c r="AA14" i="1"/>
  <c r="I16" i="1"/>
  <c r="U16" i="1"/>
  <c r="AC19" i="1"/>
  <c r="S19" i="1"/>
  <c r="AD23" i="1"/>
  <c r="S20" i="1"/>
  <c r="AA27" i="1"/>
  <c r="P31" i="1"/>
  <c r="Z31" i="1"/>
  <c r="S13" i="1"/>
  <c r="P16" i="1"/>
  <c r="Z16" i="1"/>
  <c r="T23" i="1"/>
  <c r="AC20" i="1"/>
  <c r="G14" i="1"/>
  <c r="N14" i="1"/>
  <c r="V14" i="1"/>
  <c r="Y23" i="1"/>
  <c r="G20" i="1"/>
  <c r="N20" i="1"/>
  <c r="V20" i="1"/>
  <c r="AC21" i="1"/>
  <c r="AE22" i="1"/>
  <c r="K30" i="1"/>
  <c r="T30" i="1"/>
  <c r="AC27" i="1"/>
  <c r="AC28" i="1"/>
  <c r="AE29" i="1"/>
  <c r="F33" i="1"/>
  <c r="R33" i="1"/>
  <c r="G12" i="1"/>
  <c r="AC14" i="1"/>
  <c r="K23" i="1"/>
  <c r="J21" i="1"/>
  <c r="AD30" i="1"/>
  <c r="I31" i="1"/>
  <c r="U31" i="1"/>
  <c r="N4" i="1"/>
  <c r="AA4" i="1"/>
  <c r="E7" i="1"/>
  <c r="N7" i="1" s="1"/>
  <c r="I33" i="1"/>
  <c r="U33" i="1"/>
  <c r="E15" i="1"/>
  <c r="G15" i="1" s="1"/>
  <c r="V12" i="1"/>
  <c r="AB7" i="1"/>
  <c r="G6" i="1"/>
  <c r="C33" i="1"/>
  <c r="W33" i="1"/>
  <c r="K15" i="1"/>
  <c r="X12" i="1"/>
  <c r="AE12" i="1"/>
  <c r="J14" i="1"/>
  <c r="G19" i="1"/>
  <c r="J20" i="1"/>
  <c r="L30" i="1"/>
  <c r="Y30" i="1"/>
  <c r="G27" i="1"/>
  <c r="N27" i="1"/>
  <c r="V27" i="1"/>
  <c r="L7" i="1"/>
  <c r="X7" i="1"/>
  <c r="Q5" i="1"/>
  <c r="AD7" i="1"/>
  <c r="Z8" i="1"/>
  <c r="Q11" i="1"/>
  <c r="X11" i="1"/>
  <c r="I24" i="1"/>
  <c r="Q4" i="1"/>
  <c r="X4" i="1"/>
  <c r="AC4" i="1"/>
  <c r="G5" i="1"/>
  <c r="S5" i="1"/>
  <c r="N6" i="1"/>
  <c r="AA6" i="1"/>
  <c r="G7" i="1"/>
  <c r="K7" i="1"/>
  <c r="G11" i="1"/>
  <c r="L11" i="1"/>
  <c r="L15" i="1" s="1"/>
  <c r="S11" i="1"/>
  <c r="Y15" i="1"/>
  <c r="AE11" i="1"/>
  <c r="J12" i="1"/>
  <c r="V13" i="1"/>
  <c r="J13" i="1"/>
  <c r="AA13" i="1"/>
  <c r="N13" i="1"/>
  <c r="AC13" i="1"/>
  <c r="X5" i="1"/>
  <c r="AC5" i="1"/>
  <c r="U24" i="1"/>
  <c r="G4" i="1"/>
  <c r="N5" i="1"/>
  <c r="AA5" i="1"/>
  <c r="J6" i="1"/>
  <c r="V6" i="1"/>
  <c r="I8" i="1"/>
  <c r="U8" i="1"/>
  <c r="H15" i="1"/>
  <c r="N11" i="1"/>
  <c r="T15" i="1"/>
  <c r="AA11" i="1"/>
  <c r="AA12" i="1"/>
  <c r="N12" i="1"/>
  <c r="S12" i="1"/>
  <c r="G13" i="1"/>
  <c r="X13" i="1"/>
  <c r="AE13" i="1"/>
  <c r="Z24" i="1"/>
  <c r="J5" i="1"/>
  <c r="V5" i="1"/>
  <c r="Q6" i="1"/>
  <c r="X6" i="1"/>
  <c r="J11" i="1"/>
  <c r="O15" i="1"/>
  <c r="V11" i="1"/>
  <c r="AC11" i="1"/>
  <c r="AB15" i="1"/>
  <c r="N19" i="1"/>
  <c r="AA19" i="1"/>
  <c r="AE19" i="1"/>
  <c r="Q21" i="1"/>
  <c r="X21" i="1"/>
  <c r="G22" i="1"/>
  <c r="S22" i="1"/>
  <c r="Q28" i="1"/>
  <c r="X28" i="1"/>
  <c r="G29" i="1"/>
  <c r="S29" i="1"/>
  <c r="E30" i="1"/>
  <c r="P33" i="1"/>
  <c r="Q14" i="1"/>
  <c r="J19" i="1"/>
  <c r="V19" i="1"/>
  <c r="Q20" i="1"/>
  <c r="G21" i="1"/>
  <c r="S21" i="1"/>
  <c r="N22" i="1"/>
  <c r="AA22" i="1"/>
  <c r="E23" i="1"/>
  <c r="M23" i="1"/>
  <c r="Q27" i="1"/>
  <c r="G28" i="1"/>
  <c r="S28" i="1"/>
  <c r="N29" i="1"/>
  <c r="AA29" i="1"/>
  <c r="Q19" i="1"/>
  <c r="X19" i="1"/>
  <c r="N21" i="1"/>
  <c r="AA21" i="1"/>
  <c r="AE21" i="1"/>
  <c r="J22" i="1"/>
  <c r="V22" i="1"/>
  <c r="N28" i="1"/>
  <c r="AA28" i="1"/>
  <c r="AE28" i="1"/>
  <c r="J29" i="1"/>
  <c r="V29" i="1"/>
  <c r="Q22" i="1"/>
  <c r="X22" i="1"/>
  <c r="J28" i="1"/>
  <c r="Q29" i="1"/>
  <c r="X29" i="1"/>
  <c r="AE23" i="1" l="1"/>
  <c r="H33" i="1"/>
  <c r="Z34" i="1"/>
  <c r="X15" i="1"/>
  <c r="Q15" i="1"/>
  <c r="J15" i="1"/>
  <c r="AD31" i="1"/>
  <c r="AC30" i="1"/>
  <c r="S15" i="1"/>
  <c r="AC7" i="1"/>
  <c r="I34" i="1"/>
  <c r="U34" i="1"/>
  <c r="AC15" i="1"/>
  <c r="N15" i="1"/>
  <c r="Q16" i="1" s="1"/>
  <c r="AA15" i="1"/>
  <c r="AA7" i="1"/>
  <c r="AA8" i="1" s="1"/>
  <c r="Q7" i="1"/>
  <c r="Q8" i="1" s="1"/>
  <c r="AE30" i="1"/>
  <c r="V15" i="1"/>
  <c r="S7" i="1"/>
  <c r="J7" i="1"/>
  <c r="J8" i="1" s="1"/>
  <c r="E33" i="1"/>
  <c r="AA33" i="1" s="1"/>
  <c r="V7" i="1"/>
  <c r="Q23" i="1"/>
  <c r="N23" i="1"/>
  <c r="AE15" i="1"/>
  <c r="X23" i="1"/>
  <c r="G23" i="1"/>
  <c r="AD33" i="1"/>
  <c r="AD8" i="1"/>
  <c r="AE7" i="1"/>
  <c r="X30" i="1"/>
  <c r="S23" i="1"/>
  <c r="J16" i="1"/>
  <c r="P24" i="1"/>
  <c r="AD16" i="1"/>
  <c r="AA30" i="1"/>
  <c r="S30" i="1"/>
  <c r="G30" i="1"/>
  <c r="Q30" i="1"/>
  <c r="V30" i="1"/>
  <c r="J30" i="1"/>
  <c r="AA23" i="1"/>
  <c r="AA24" i="1" s="1"/>
  <c r="V23" i="1"/>
  <c r="J23" i="1"/>
  <c r="J24" i="1" s="1"/>
  <c r="M33" i="1"/>
  <c r="P34" i="1" s="1"/>
  <c r="N30" i="1"/>
  <c r="AB23" i="1"/>
  <c r="AE8" i="1" l="1"/>
  <c r="V8" i="1"/>
  <c r="AA16" i="1"/>
  <c r="V31" i="1"/>
  <c r="V16" i="1"/>
  <c r="AE16" i="1"/>
  <c r="AE31" i="1"/>
  <c r="Q33" i="1"/>
  <c r="V33" i="1"/>
  <c r="G33" i="1"/>
  <c r="S33" i="1"/>
  <c r="Q24" i="1"/>
  <c r="N33" i="1"/>
  <c r="X33" i="1"/>
  <c r="AA34" i="1" s="1"/>
  <c r="J33" i="1"/>
  <c r="AC23" i="1"/>
  <c r="AE24" i="1" s="1"/>
  <c r="AD24" i="1"/>
  <c r="V24" i="1"/>
  <c r="AB33" i="1"/>
  <c r="AC33" i="1" s="1"/>
  <c r="AA31" i="1"/>
  <c r="J31" i="1"/>
  <c r="Q31" i="1"/>
  <c r="AE33" i="1"/>
  <c r="J34" i="1" l="1"/>
  <c r="Q34" i="1"/>
  <c r="AD34" i="1"/>
  <c r="AE34" i="1"/>
  <c r="V34" i="1"/>
</calcChain>
</file>

<file path=xl/sharedStrings.xml><?xml version="1.0" encoding="utf-8"?>
<sst xmlns="http://schemas.openxmlformats.org/spreadsheetml/2006/main" count="64" uniqueCount="41">
  <si>
    <t>Client Billable</t>
  </si>
  <si>
    <t>Client Non Billable</t>
  </si>
  <si>
    <t>TOTAL</t>
  </si>
  <si>
    <t>Staff</t>
  </si>
  <si>
    <t>Calendar
Hours</t>
  </si>
  <si>
    <t>Vaca/
Holidays</t>
  </si>
  <si>
    <t>Avail
Hours</t>
  </si>
  <si>
    <t>BUDGET
Hrs/mo</t>
  </si>
  <si>
    <t>BUDGET
%/mo</t>
  </si>
  <si>
    <t>ACTUAL
AVG hrs
booked/mo
for year</t>
  </si>
  <si>
    <t>ACTUAL 
Hrs for
this
Month</t>
  </si>
  <si>
    <t>ACTUAL
% for 
this Month</t>
  </si>
  <si>
    <t>Remain  GOAL
ANNUAL</t>
  </si>
  <si>
    <t>Remain
AVG
MONTH</t>
  </si>
  <si>
    <t>BUDGET %/mo</t>
  </si>
  <si>
    <t>ACTUAL
% for 
this
Month</t>
  </si>
  <si>
    <t>ACTUAL
% of 
Avail hrs 
this
Mo</t>
  </si>
  <si>
    <t>ADMIN</t>
  </si>
  <si>
    <t>ACTUAL</t>
  </si>
  <si>
    <t>VARIANCE</t>
  </si>
  <si>
    <t>ACCOUNTS</t>
  </si>
  <si>
    <t>MEDIA</t>
  </si>
  <si>
    <t>CREATIVE</t>
  </si>
  <si>
    <t>FEB Agency ACTUAL</t>
  </si>
  <si>
    <t>Admin 1</t>
  </si>
  <si>
    <t>Admin 2</t>
  </si>
  <si>
    <t>Admin 3</t>
  </si>
  <si>
    <t>AE 1</t>
  </si>
  <si>
    <t>AE 2</t>
  </si>
  <si>
    <t>AE 3</t>
  </si>
  <si>
    <t>AE 4</t>
  </si>
  <si>
    <t>Media 1</t>
  </si>
  <si>
    <t>Media 2</t>
  </si>
  <si>
    <t>Media 3</t>
  </si>
  <si>
    <t>Media 4</t>
  </si>
  <si>
    <t>Creative 1</t>
  </si>
  <si>
    <t>Creative 2</t>
  </si>
  <si>
    <t>Creative 3</t>
  </si>
  <si>
    <t xml:space="preserve">Marketing &amp; Biz Development  </t>
  </si>
  <si>
    <t>Prof Development</t>
  </si>
  <si>
    <r>
      <rPr>
        <b/>
        <sz val="12"/>
        <color theme="1"/>
        <rFont val="Calibri"/>
        <family val="2"/>
        <scheme val="minor"/>
      </rPr>
      <t>Staff Utilitization example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(assumes 14 people, Feb month end)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</si>
</sst>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0_);\(0\)"/>
    <numFmt numFmtId="166" formatCode="0.0"/>
    <numFmt numFmtId="167" formatCode="0.00_);[Red]\(0.00\)"/>
    <numFmt numFmtId="168" formatCode="0;[Red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65" fontId="2" fillId="3" borderId="7" xfId="0" applyNumberFormat="1" applyFont="1" applyFill="1" applyBorder="1" applyAlignment="1">
      <alignment horizontal="center" wrapText="1"/>
    </xf>
    <xf numFmtId="165" fontId="2" fillId="3" borderId="8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164" fontId="2" fillId="4" borderId="8" xfId="0" applyNumberFormat="1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164" fontId="2" fillId="5" borderId="8" xfId="0" applyNumberFormat="1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11" xfId="0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64" fontId="5" fillId="2" borderId="13" xfId="0" quotePrefix="1" applyNumberFormat="1" applyFont="1" applyFill="1" applyBorder="1" applyAlignment="1">
      <alignment horizontal="center" wrapText="1"/>
    </xf>
    <xf numFmtId="164" fontId="5" fillId="2" borderId="0" xfId="0" quotePrefix="1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9" fontId="5" fillId="2" borderId="14" xfId="0" applyNumberFormat="1" applyFont="1" applyFill="1" applyBorder="1" applyAlignment="1">
      <alignment horizontal="center" wrapText="1"/>
    </xf>
    <xf numFmtId="9" fontId="5" fillId="2" borderId="12" xfId="0" applyNumberFormat="1" applyFont="1" applyFill="1" applyBorder="1" applyAlignment="1">
      <alignment horizontal="center" wrapText="1"/>
    </xf>
    <xf numFmtId="9" fontId="5" fillId="2" borderId="1" xfId="0" applyNumberFormat="1" applyFont="1" applyFill="1" applyBorder="1" applyAlignment="1">
      <alignment horizontal="center" wrapText="1"/>
    </xf>
    <xf numFmtId="165" fontId="5" fillId="3" borderId="13" xfId="0" applyNumberFormat="1" applyFont="1" applyFill="1" applyBorder="1" applyAlignment="1">
      <alignment horizontal="center" wrapText="1"/>
    </xf>
    <xf numFmtId="165" fontId="5" fillId="3" borderId="0" xfId="0" applyNumberFormat="1" applyFont="1" applyFill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4" fontId="5" fillId="4" borderId="13" xfId="0" quotePrefix="1" applyNumberFormat="1" applyFont="1" applyFill="1" applyBorder="1" applyAlignment="1">
      <alignment horizontal="center" wrapText="1"/>
    </xf>
    <xf numFmtId="164" fontId="5" fillId="4" borderId="0" xfId="0" quotePrefix="1" applyNumberFormat="1" applyFont="1" applyFill="1" applyAlignment="1">
      <alignment horizontal="center" wrapText="1"/>
    </xf>
    <xf numFmtId="164" fontId="5" fillId="4" borderId="0" xfId="0" applyNumberFormat="1" applyFont="1" applyFill="1" applyAlignment="1">
      <alignment horizontal="center" wrapText="1"/>
    </xf>
    <xf numFmtId="9" fontId="5" fillId="4" borderId="1" xfId="0" applyNumberFormat="1" applyFont="1" applyFill="1" applyBorder="1" applyAlignment="1">
      <alignment horizontal="center" wrapText="1"/>
    </xf>
    <xf numFmtId="164" fontId="5" fillId="5" borderId="13" xfId="0" quotePrefix="1" applyNumberFormat="1" applyFont="1" applyFill="1" applyBorder="1" applyAlignment="1">
      <alignment horizontal="center" wrapText="1"/>
    </xf>
    <xf numFmtId="164" fontId="5" fillId="5" borderId="0" xfId="0" quotePrefix="1" applyNumberFormat="1" applyFont="1" applyFill="1" applyAlignment="1">
      <alignment horizontal="center" wrapText="1"/>
    </xf>
    <xf numFmtId="164" fontId="5" fillId="5" borderId="0" xfId="0" applyNumberFormat="1" applyFont="1" applyFill="1" applyAlignment="1">
      <alignment horizontal="center" wrapText="1"/>
    </xf>
    <xf numFmtId="9" fontId="5" fillId="5" borderId="1" xfId="0" applyNumberFormat="1" applyFont="1" applyFill="1" applyBorder="1" applyAlignment="1">
      <alignment horizontal="center" wrapText="1"/>
    </xf>
    <xf numFmtId="9" fontId="5" fillId="6" borderId="13" xfId="0" applyNumberFormat="1" applyFont="1" applyFill="1" applyBorder="1" applyAlignment="1">
      <alignment horizontal="center" wrapText="1"/>
    </xf>
    <xf numFmtId="9" fontId="5" fillId="6" borderId="0" xfId="0" applyNumberFormat="1" applyFont="1" applyFill="1" applyAlignment="1">
      <alignment horizontal="center" wrapText="1"/>
    </xf>
    <xf numFmtId="1" fontId="5" fillId="6" borderId="0" xfId="0" applyNumberFormat="1" applyFont="1" applyFill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3" fontId="0" fillId="0" borderId="11" xfId="0" applyNumberFormat="1" applyBorder="1" applyAlignment="1">
      <alignment horizontal="center" vertical="top"/>
    </xf>
    <xf numFmtId="1" fontId="0" fillId="0" borderId="11" xfId="0" applyNumberFormat="1" applyBorder="1" applyAlignment="1">
      <alignment horizontal="center" vertical="top"/>
    </xf>
    <xf numFmtId="3" fontId="0" fillId="0" borderId="12" xfId="0" applyNumberFormat="1" applyBorder="1" applyAlignment="1">
      <alignment horizontal="center" vertical="top"/>
    </xf>
    <xf numFmtId="164" fontId="0" fillId="2" borderId="13" xfId="0" applyNumberFormat="1" applyFill="1" applyBorder="1" applyAlignment="1">
      <alignment horizontal="center" vertical="top"/>
    </xf>
    <xf numFmtId="9" fontId="0" fillId="2" borderId="0" xfId="0" applyNumberFormat="1" applyFill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9" fontId="0" fillId="2" borderId="0" xfId="1" applyFont="1" applyFill="1" applyBorder="1" applyAlignment="1">
      <alignment horizontal="center" vertical="top"/>
    </xf>
    <xf numFmtId="164" fontId="0" fillId="2" borderId="12" xfId="1" applyNumberFormat="1" applyFont="1" applyFill="1" applyBorder="1" applyAlignment="1">
      <alignment horizontal="center" vertical="top" wrapText="1"/>
    </xf>
    <xf numFmtId="164" fontId="0" fillId="2" borderId="1" xfId="1" applyNumberFormat="1" applyFont="1" applyFill="1" applyBorder="1" applyAlignment="1">
      <alignment horizontal="center" vertical="top" wrapText="1"/>
    </xf>
    <xf numFmtId="165" fontId="0" fillId="3" borderId="13" xfId="0" applyNumberFormat="1" applyFill="1" applyBorder="1" applyAlignment="1">
      <alignment horizontal="center" vertical="top"/>
    </xf>
    <xf numFmtId="9" fontId="0" fillId="3" borderId="0" xfId="0" applyNumberFormat="1" applyFill="1" applyAlignment="1">
      <alignment horizontal="center" vertical="top"/>
    </xf>
    <xf numFmtId="1" fontId="0" fillId="3" borderId="0" xfId="0" applyNumberFormat="1" applyFill="1" applyAlignment="1">
      <alignment horizontal="center" vertical="top"/>
    </xf>
    <xf numFmtId="165" fontId="0" fillId="3" borderId="0" xfId="0" applyNumberFormat="1" applyFill="1" applyAlignment="1">
      <alignment horizontal="center" vertical="top"/>
    </xf>
    <xf numFmtId="9" fontId="0" fillId="3" borderId="1" xfId="1" applyFont="1" applyFill="1" applyBorder="1" applyAlignment="1">
      <alignment horizontal="center" vertical="top" wrapText="1"/>
    </xf>
    <xf numFmtId="164" fontId="0" fillId="4" borderId="13" xfId="0" applyNumberFormat="1" applyFill="1" applyBorder="1" applyAlignment="1">
      <alignment horizontal="center" vertical="top"/>
    </xf>
    <xf numFmtId="9" fontId="0" fillId="4" borderId="0" xfId="0" applyNumberFormat="1" applyFill="1" applyAlignment="1">
      <alignment horizontal="center" vertical="top"/>
    </xf>
    <xf numFmtId="1" fontId="0" fillId="4" borderId="0" xfId="0" applyNumberFormat="1" applyFill="1" applyAlignment="1">
      <alignment horizontal="center" vertical="top"/>
    </xf>
    <xf numFmtId="164" fontId="0" fillId="4" borderId="0" xfId="0" applyNumberFormat="1" applyFill="1" applyAlignment="1">
      <alignment horizontal="center" vertical="top" wrapText="1"/>
    </xf>
    <xf numFmtId="9" fontId="0" fillId="4" borderId="1" xfId="1" applyFont="1" applyFill="1" applyBorder="1" applyAlignment="1">
      <alignment horizontal="center" vertical="top" wrapText="1"/>
    </xf>
    <xf numFmtId="164" fontId="0" fillId="5" borderId="13" xfId="0" applyNumberFormat="1" applyFill="1" applyBorder="1" applyAlignment="1">
      <alignment horizontal="center" vertical="top"/>
    </xf>
    <xf numFmtId="9" fontId="0" fillId="5" borderId="0" xfId="0" applyNumberFormat="1" applyFill="1" applyAlignment="1">
      <alignment horizontal="center" vertical="top"/>
    </xf>
    <xf numFmtId="1" fontId="0" fillId="5" borderId="0" xfId="0" applyNumberFormat="1" applyFill="1" applyAlignment="1">
      <alignment horizontal="center" vertical="top"/>
    </xf>
    <xf numFmtId="1" fontId="0" fillId="5" borderId="0" xfId="0" applyNumberFormat="1" applyFill="1" applyAlignment="1">
      <alignment horizontal="center" vertical="top" wrapText="1"/>
    </xf>
    <xf numFmtId="9" fontId="0" fillId="5" borderId="1" xfId="1" applyFont="1" applyFill="1" applyBorder="1" applyAlignment="1">
      <alignment horizontal="center" vertical="top" wrapText="1"/>
    </xf>
    <xf numFmtId="1" fontId="0" fillId="6" borderId="13" xfId="0" applyNumberFormat="1" applyFill="1" applyBorder="1" applyAlignment="1">
      <alignment horizontal="center" vertical="top"/>
    </xf>
    <xf numFmtId="9" fontId="0" fillId="6" borderId="0" xfId="1" applyFont="1" applyFill="1" applyBorder="1" applyAlignment="1">
      <alignment horizontal="center" vertical="top" wrapText="1"/>
    </xf>
    <xf numFmtId="1" fontId="0" fillId="6" borderId="0" xfId="0" applyNumberFormat="1" applyFill="1" applyAlignment="1">
      <alignment horizontal="center" vertical="top"/>
    </xf>
    <xf numFmtId="9" fontId="0" fillId="6" borderId="1" xfId="1" applyFont="1" applyFill="1" applyBorder="1" applyAlignment="1">
      <alignment horizontal="center" vertical="top" wrapText="1"/>
    </xf>
    <xf numFmtId="9" fontId="0" fillId="0" borderId="0" xfId="1" applyFont="1" applyFill="1" applyBorder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3" fontId="2" fillId="0" borderId="11" xfId="0" applyNumberFormat="1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center" vertical="top"/>
    </xf>
    <xf numFmtId="3" fontId="2" fillId="0" borderId="12" xfId="0" applyNumberFormat="1" applyFont="1" applyBorder="1" applyAlignment="1">
      <alignment horizontal="center" vertical="top"/>
    </xf>
    <xf numFmtId="3" fontId="2" fillId="2" borderId="13" xfId="0" applyNumberFormat="1" applyFont="1" applyFill="1" applyBorder="1" applyAlignment="1">
      <alignment horizontal="center" vertical="top"/>
    </xf>
    <xf numFmtId="9" fontId="2" fillId="2" borderId="0" xfId="0" applyNumberFormat="1" applyFont="1" applyFill="1" applyAlignment="1">
      <alignment horizontal="center" vertical="top"/>
    </xf>
    <xf numFmtId="3" fontId="2" fillId="2" borderId="0" xfId="0" applyNumberFormat="1" applyFont="1" applyFill="1" applyAlignment="1">
      <alignment horizontal="center" vertical="top"/>
    </xf>
    <xf numFmtId="9" fontId="2" fillId="2" borderId="0" xfId="1" applyFont="1" applyFill="1" applyBorder="1" applyAlignment="1">
      <alignment horizontal="center" vertical="top"/>
    </xf>
    <xf numFmtId="38" fontId="2" fillId="2" borderId="12" xfId="1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165" fontId="2" fillId="3" borderId="13" xfId="0" applyNumberFormat="1" applyFont="1" applyFill="1" applyBorder="1" applyAlignment="1">
      <alignment horizontal="center" vertical="top" wrapText="1"/>
    </xf>
    <xf numFmtId="9" fontId="2" fillId="3" borderId="0" xfId="0" applyNumberFormat="1" applyFont="1" applyFill="1" applyAlignment="1">
      <alignment horizontal="center" vertical="top"/>
    </xf>
    <xf numFmtId="1" fontId="2" fillId="3" borderId="0" xfId="0" applyNumberFormat="1" applyFont="1" applyFill="1" applyAlignment="1">
      <alignment horizontal="center" vertical="top"/>
    </xf>
    <xf numFmtId="165" fontId="2" fillId="3" borderId="0" xfId="0" applyNumberFormat="1" applyFont="1" applyFill="1" applyAlignment="1">
      <alignment horizontal="center" vertical="top"/>
    </xf>
    <xf numFmtId="9" fontId="2" fillId="3" borderId="1" xfId="1" applyFont="1" applyFill="1" applyBorder="1" applyAlignment="1">
      <alignment horizontal="center" vertical="top" wrapText="1"/>
    </xf>
    <xf numFmtId="1" fontId="2" fillId="4" borderId="13" xfId="0" applyNumberFormat="1" applyFont="1" applyFill="1" applyBorder="1" applyAlignment="1">
      <alignment horizontal="center" vertical="top" wrapText="1"/>
    </xf>
    <xf numFmtId="9" fontId="2" fillId="4" borderId="0" xfId="0" applyNumberFormat="1" applyFont="1" applyFill="1" applyAlignment="1">
      <alignment horizontal="center" vertical="top"/>
    </xf>
    <xf numFmtId="1" fontId="2" fillId="4" borderId="0" xfId="0" applyNumberFormat="1" applyFont="1" applyFill="1" applyAlignment="1">
      <alignment horizontal="center" vertical="top"/>
    </xf>
    <xf numFmtId="165" fontId="2" fillId="4" borderId="0" xfId="0" applyNumberFormat="1" applyFont="1" applyFill="1" applyAlignment="1">
      <alignment horizontal="center" vertical="top"/>
    </xf>
    <xf numFmtId="9" fontId="2" fillId="4" borderId="1" xfId="1" applyFont="1" applyFill="1" applyBorder="1" applyAlignment="1">
      <alignment horizontal="center" vertical="top" wrapText="1"/>
    </xf>
    <xf numFmtId="1" fontId="2" fillId="5" borderId="13" xfId="0" applyNumberFormat="1" applyFont="1" applyFill="1" applyBorder="1" applyAlignment="1">
      <alignment horizontal="center" vertical="top" wrapText="1"/>
    </xf>
    <xf numFmtId="9" fontId="2" fillId="5" borderId="0" xfId="0" applyNumberFormat="1" applyFont="1" applyFill="1" applyAlignment="1">
      <alignment horizontal="center" vertical="top"/>
    </xf>
    <xf numFmtId="1" fontId="2" fillId="5" borderId="0" xfId="0" applyNumberFormat="1" applyFont="1" applyFill="1" applyAlignment="1">
      <alignment horizontal="center" vertical="top"/>
    </xf>
    <xf numFmtId="165" fontId="2" fillId="5" borderId="0" xfId="0" applyNumberFormat="1" applyFont="1" applyFill="1" applyAlignment="1">
      <alignment horizontal="center" vertical="top"/>
    </xf>
    <xf numFmtId="9" fontId="2" fillId="5" borderId="1" xfId="1" applyFont="1" applyFill="1" applyBorder="1" applyAlignment="1">
      <alignment horizontal="center" vertical="top" wrapText="1"/>
    </xf>
    <xf numFmtId="165" fontId="2" fillId="6" borderId="13" xfId="1" applyNumberFormat="1" applyFont="1" applyFill="1" applyBorder="1" applyAlignment="1">
      <alignment horizontal="center" vertical="top" wrapText="1"/>
    </xf>
    <xf numFmtId="9" fontId="2" fillId="6" borderId="0" xfId="1" applyFont="1" applyFill="1" applyBorder="1" applyAlignment="1">
      <alignment horizontal="center" vertical="top" wrapText="1"/>
    </xf>
    <xf numFmtId="165" fontId="2" fillId="6" borderId="0" xfId="1" applyNumberFormat="1" applyFont="1" applyFill="1" applyBorder="1" applyAlignment="1">
      <alignment horizontal="center" vertical="top" wrapText="1"/>
    </xf>
    <xf numFmtId="9" fontId="2" fillId="6" borderId="1" xfId="1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horizontal="center" vertical="top" wrapText="1"/>
    </xf>
    <xf numFmtId="9" fontId="2" fillId="0" borderId="0" xfId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3" fontId="6" fillId="0" borderId="11" xfId="0" applyNumberFormat="1" applyFont="1" applyBorder="1" applyAlignment="1">
      <alignment horizontal="center" vertical="top"/>
    </xf>
    <xf numFmtId="1" fontId="6" fillId="0" borderId="11" xfId="0" applyNumberFormat="1" applyFont="1" applyBorder="1" applyAlignment="1">
      <alignment horizontal="center" vertical="top"/>
    </xf>
    <xf numFmtId="3" fontId="6" fillId="0" borderId="12" xfId="0" applyNumberFormat="1" applyFont="1" applyBorder="1" applyAlignment="1">
      <alignment horizontal="center" vertical="top"/>
    </xf>
    <xf numFmtId="49" fontId="7" fillId="2" borderId="13" xfId="0" applyNumberFormat="1" applyFont="1" applyFill="1" applyBorder="1" applyAlignment="1">
      <alignment horizontal="center" vertical="top"/>
    </xf>
    <xf numFmtId="9" fontId="6" fillId="2" borderId="0" xfId="0" applyNumberFormat="1" applyFont="1" applyFill="1" applyAlignment="1">
      <alignment horizontal="center" vertical="top"/>
    </xf>
    <xf numFmtId="3" fontId="6" fillId="2" borderId="0" xfId="0" applyNumberFormat="1" applyFont="1" applyFill="1" applyAlignment="1">
      <alignment horizontal="center" vertical="top"/>
    </xf>
    <xf numFmtId="38" fontId="6" fillId="2" borderId="0" xfId="0" applyNumberFormat="1" applyFont="1" applyFill="1" applyAlignment="1">
      <alignment horizontal="center" vertical="top"/>
    </xf>
    <xf numFmtId="9" fontId="6" fillId="2" borderId="0" xfId="1" applyFont="1" applyFill="1" applyBorder="1" applyAlignment="1">
      <alignment horizontal="center" vertical="top"/>
    </xf>
    <xf numFmtId="3" fontId="6" fillId="2" borderId="12" xfId="1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center" vertical="top" wrapText="1"/>
    </xf>
    <xf numFmtId="165" fontId="6" fillId="3" borderId="0" xfId="0" applyNumberFormat="1" applyFont="1" applyFill="1" applyAlignment="1">
      <alignment horizontal="center" vertical="top" wrapText="1"/>
    </xf>
    <xf numFmtId="1" fontId="6" fillId="3" borderId="0" xfId="0" applyNumberFormat="1" applyFont="1" applyFill="1" applyAlignment="1">
      <alignment horizontal="center" vertical="top" wrapText="1"/>
    </xf>
    <xf numFmtId="164" fontId="6" fillId="3" borderId="0" xfId="0" applyNumberFormat="1" applyFont="1" applyFill="1" applyAlignment="1">
      <alignment horizontal="center" vertical="top"/>
    </xf>
    <xf numFmtId="9" fontId="7" fillId="4" borderId="13" xfId="0" applyNumberFormat="1" applyFont="1" applyFill="1" applyBorder="1" applyAlignment="1">
      <alignment horizontal="center" vertical="top" wrapText="1"/>
    </xf>
    <xf numFmtId="9" fontId="7" fillId="4" borderId="0" xfId="0" applyNumberFormat="1" applyFont="1" applyFill="1" applyAlignment="1">
      <alignment horizontal="center" vertical="top" wrapText="1"/>
    </xf>
    <xf numFmtId="1" fontId="7" fillId="4" borderId="0" xfId="0" applyNumberFormat="1" applyFont="1" applyFill="1" applyAlignment="1">
      <alignment horizontal="center" vertical="top" wrapText="1"/>
    </xf>
    <xf numFmtId="164" fontId="6" fillId="4" borderId="0" xfId="0" applyNumberFormat="1" applyFont="1" applyFill="1" applyAlignment="1">
      <alignment horizontal="center" vertical="top"/>
    </xf>
    <xf numFmtId="9" fontId="7" fillId="5" borderId="13" xfId="0" applyNumberFormat="1" applyFont="1" applyFill="1" applyBorder="1" applyAlignment="1">
      <alignment horizontal="center" vertical="top" wrapText="1"/>
    </xf>
    <xf numFmtId="9" fontId="7" fillId="5" borderId="0" xfId="0" applyNumberFormat="1" applyFont="1" applyFill="1" applyAlignment="1">
      <alignment horizontal="center" vertical="top" wrapText="1"/>
    </xf>
    <xf numFmtId="1" fontId="7" fillId="5" borderId="0" xfId="0" applyNumberFormat="1" applyFont="1" applyFill="1" applyAlignment="1">
      <alignment horizontal="center" vertical="top" wrapText="1"/>
    </xf>
    <xf numFmtId="164" fontId="6" fillId="5" borderId="0" xfId="0" applyNumberFormat="1" applyFont="1" applyFill="1" applyAlignment="1">
      <alignment horizontal="center" vertical="top"/>
    </xf>
    <xf numFmtId="9" fontId="6" fillId="5" borderId="1" xfId="1" applyFont="1" applyFill="1" applyBorder="1" applyAlignment="1">
      <alignment horizontal="center" vertical="top" wrapText="1"/>
    </xf>
    <xf numFmtId="165" fontId="6" fillId="6" borderId="13" xfId="1" applyNumberFormat="1" applyFont="1" applyFill="1" applyBorder="1" applyAlignment="1">
      <alignment horizontal="center" vertical="top" wrapText="1"/>
    </xf>
    <xf numFmtId="9" fontId="6" fillId="6" borderId="0" xfId="1" applyFont="1" applyFill="1" applyBorder="1" applyAlignment="1">
      <alignment horizontal="center" vertical="top" wrapText="1"/>
    </xf>
    <xf numFmtId="164" fontId="6" fillId="6" borderId="0" xfId="1" applyNumberFormat="1" applyFont="1" applyFill="1" applyBorder="1" applyAlignment="1">
      <alignment horizontal="center" vertical="top" wrapText="1"/>
    </xf>
    <xf numFmtId="9" fontId="6" fillId="0" borderId="0" xfId="1" applyFont="1" applyFill="1" applyBorder="1" applyAlignment="1">
      <alignment horizontal="center" vertical="top" wrapText="1"/>
    </xf>
    <xf numFmtId="9" fontId="6" fillId="0" borderId="0" xfId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9" fontId="5" fillId="2" borderId="0" xfId="0" applyNumberFormat="1" applyFont="1" applyFill="1" applyAlignment="1">
      <alignment horizontal="center" wrapText="1"/>
    </xf>
    <xf numFmtId="3" fontId="5" fillId="2" borderId="1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" fontId="5" fillId="3" borderId="0" xfId="0" applyNumberFormat="1" applyFont="1" applyFill="1" applyAlignment="1">
      <alignment horizontal="center" wrapText="1"/>
    </xf>
    <xf numFmtId="1" fontId="5" fillId="4" borderId="0" xfId="0" quotePrefix="1" applyNumberFormat="1" applyFont="1" applyFill="1" applyAlignment="1">
      <alignment horizontal="center" wrapText="1"/>
    </xf>
    <xf numFmtId="1" fontId="5" fillId="5" borderId="0" xfId="0" quotePrefix="1" applyNumberFormat="1" applyFont="1" applyFill="1" applyAlignment="1">
      <alignment horizontal="center" wrapText="1"/>
    </xf>
    <xf numFmtId="3" fontId="0" fillId="2" borderId="0" xfId="0" applyNumberFormat="1" applyFill="1" applyAlignment="1">
      <alignment horizontal="center" vertical="top"/>
    </xf>
    <xf numFmtId="164" fontId="0" fillId="5" borderId="0" xfId="0" applyNumberFormat="1" applyFill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/>
    </xf>
    <xf numFmtId="3" fontId="2" fillId="2" borderId="12" xfId="1" applyNumberFormat="1" applyFont="1" applyFill="1" applyBorder="1" applyAlignment="1">
      <alignment horizontal="center" vertical="top" wrapText="1"/>
    </xf>
    <xf numFmtId="1" fontId="2" fillId="6" borderId="13" xfId="1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/>
    </xf>
    <xf numFmtId="9" fontId="6" fillId="6" borderId="13" xfId="1" applyFont="1" applyFill="1" applyBorder="1" applyAlignment="1">
      <alignment horizontal="center" vertical="top" wrapText="1"/>
    </xf>
    <xf numFmtId="9" fontId="6" fillId="6" borderId="1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4" fontId="2" fillId="0" borderId="11" xfId="0" applyNumberFormat="1" applyFont="1" applyBorder="1" applyAlignment="1">
      <alignment horizontal="center" vertical="top"/>
    </xf>
    <xf numFmtId="4" fontId="2" fillId="0" borderId="12" xfId="0" applyNumberFormat="1" applyFont="1" applyBorder="1" applyAlignment="1">
      <alignment horizontal="center" vertical="top"/>
    </xf>
    <xf numFmtId="164" fontId="2" fillId="2" borderId="13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4" fontId="2" fillId="2" borderId="0" xfId="0" applyNumberFormat="1" applyFont="1" applyFill="1" applyAlignment="1">
      <alignment horizontal="center" vertical="top"/>
    </xf>
    <xf numFmtId="3" fontId="0" fillId="2" borderId="12" xfId="0" applyNumberForma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165" fontId="2" fillId="3" borderId="13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164" fontId="2" fillId="4" borderId="13" xfId="0" applyNumberFormat="1" applyFont="1" applyFill="1" applyBorder="1" applyAlignment="1">
      <alignment horizontal="center" vertical="top"/>
    </xf>
    <xf numFmtId="164" fontId="2" fillId="4" borderId="0" xfId="0" applyNumberFormat="1" applyFont="1" applyFill="1" applyAlignment="1">
      <alignment horizontal="center" vertical="top"/>
    </xf>
    <xf numFmtId="9" fontId="0" fillId="4" borderId="1" xfId="0" applyNumberForma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/>
    </xf>
    <xf numFmtId="164" fontId="2" fillId="5" borderId="0" xfId="0" applyNumberFormat="1" applyFont="1" applyFill="1" applyAlignment="1">
      <alignment horizontal="center" vertical="top"/>
    </xf>
    <xf numFmtId="9" fontId="0" fillId="5" borderId="1" xfId="0" applyNumberFormat="1" applyFill="1" applyBorder="1" applyAlignment="1">
      <alignment horizontal="center" vertical="top" wrapText="1"/>
    </xf>
    <xf numFmtId="9" fontId="0" fillId="6" borderId="13" xfId="0" applyNumberFormat="1" applyFill="1" applyBorder="1" applyAlignment="1">
      <alignment horizontal="center" vertical="top" wrapText="1"/>
    </xf>
    <xf numFmtId="9" fontId="0" fillId="6" borderId="0" xfId="0" applyNumberFormat="1" applyFill="1" applyAlignment="1">
      <alignment horizontal="center" vertical="top" wrapText="1"/>
    </xf>
    <xf numFmtId="1" fontId="2" fillId="6" borderId="0" xfId="0" applyNumberFormat="1" applyFont="1" applyFill="1" applyAlignment="1">
      <alignment horizontal="center" vertical="top"/>
    </xf>
    <xf numFmtId="4" fontId="2" fillId="6" borderId="1" xfId="0" applyNumberFormat="1" applyFont="1" applyFill="1" applyBorder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right" vertical="top"/>
    </xf>
    <xf numFmtId="1" fontId="0" fillId="0" borderId="0" xfId="0" applyNumberFormat="1" applyAlignment="1">
      <alignment horizontal="center" vertical="top" wrapText="1"/>
    </xf>
    <xf numFmtId="166" fontId="2" fillId="0" borderId="0" xfId="0" applyNumberFormat="1" applyFont="1" applyAlignment="1">
      <alignment horizontal="center" vertical="top" wrapText="1"/>
    </xf>
    <xf numFmtId="166" fontId="6" fillId="0" borderId="0" xfId="0" applyNumberFormat="1" applyFont="1" applyAlignment="1">
      <alignment horizontal="center" vertical="top" wrapText="1"/>
    </xf>
    <xf numFmtId="9" fontId="6" fillId="3" borderId="1" xfId="1" applyFont="1" applyFill="1" applyBorder="1" applyAlignment="1">
      <alignment horizontal="center" vertical="top" wrapText="1"/>
    </xf>
    <xf numFmtId="9" fontId="6" fillId="4" borderId="1" xfId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/>
    </xf>
    <xf numFmtId="164" fontId="0" fillId="4" borderId="0" xfId="0" applyNumberFormat="1" applyFill="1" applyAlignment="1">
      <alignment horizontal="center" vertical="top"/>
    </xf>
    <xf numFmtId="164" fontId="0" fillId="5" borderId="0" xfId="0" applyNumberFormat="1" applyFill="1" applyAlignment="1">
      <alignment horizontal="center" vertical="top"/>
    </xf>
    <xf numFmtId="9" fontId="2" fillId="6" borderId="13" xfId="1" applyFont="1" applyFill="1" applyBorder="1" applyAlignment="1">
      <alignment horizontal="center" vertical="top" wrapText="1"/>
    </xf>
    <xf numFmtId="3" fontId="2" fillId="6" borderId="1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167" fontId="6" fillId="2" borderId="1" xfId="1" applyNumberFormat="1" applyFont="1" applyFill="1" applyBorder="1" applyAlignment="1">
      <alignment horizontal="center" vertical="top" wrapText="1"/>
    </xf>
    <xf numFmtId="9" fontId="0" fillId="2" borderId="12" xfId="0" applyNumberFormat="1" applyFill="1" applyBorder="1" applyAlignment="1">
      <alignment horizontal="center" vertical="top" wrapText="1"/>
    </xf>
    <xf numFmtId="9" fontId="0" fillId="2" borderId="1" xfId="0" applyNumberFormat="1" applyFill="1" applyBorder="1" applyAlignment="1">
      <alignment horizontal="center" vertical="top" wrapText="1"/>
    </xf>
    <xf numFmtId="3" fontId="0" fillId="3" borderId="1" xfId="0" applyNumberFormat="1" applyFill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3" fontId="2" fillId="0" borderId="12" xfId="0" applyNumberFormat="1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wrapText="1"/>
    </xf>
    <xf numFmtId="3" fontId="2" fillId="2" borderId="13" xfId="0" applyNumberFormat="1" applyFont="1" applyFill="1" applyBorder="1" applyAlignment="1">
      <alignment horizontal="center" vertical="top" wrapText="1"/>
    </xf>
    <xf numFmtId="9" fontId="2" fillId="2" borderId="0" xfId="0" applyNumberFormat="1" applyFont="1" applyFill="1" applyAlignment="1">
      <alignment horizontal="center" vertical="top" wrapText="1"/>
    </xf>
    <xf numFmtId="3" fontId="2" fillId="2" borderId="0" xfId="0" applyNumberFormat="1" applyFont="1" applyFill="1" applyAlignment="1">
      <alignment horizontal="center" vertical="top" wrapText="1"/>
    </xf>
    <xf numFmtId="3" fontId="2" fillId="2" borderId="12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4" borderId="13" xfId="0" applyNumberFormat="1" applyFont="1" applyFill="1" applyBorder="1" applyAlignment="1">
      <alignment horizontal="center" vertical="top" wrapText="1"/>
    </xf>
    <xf numFmtId="9" fontId="2" fillId="4" borderId="0" xfId="0" applyNumberFormat="1" applyFont="1" applyFill="1" applyAlignment="1">
      <alignment horizontal="center" vertical="top" wrapText="1"/>
    </xf>
    <xf numFmtId="1" fontId="2" fillId="4" borderId="0" xfId="0" applyNumberFormat="1" applyFont="1" applyFill="1" applyAlignment="1">
      <alignment horizontal="center" vertical="top" wrapText="1"/>
    </xf>
    <xf numFmtId="164" fontId="2" fillId="4" borderId="0" xfId="0" applyNumberFormat="1" applyFont="1" applyFill="1" applyAlignment="1">
      <alignment horizontal="center" vertical="top" wrapText="1"/>
    </xf>
    <xf numFmtId="3" fontId="2" fillId="5" borderId="13" xfId="0" applyNumberFormat="1" applyFont="1" applyFill="1" applyBorder="1" applyAlignment="1">
      <alignment horizontal="center" vertical="top" wrapText="1"/>
    </xf>
    <xf numFmtId="9" fontId="2" fillId="5" borderId="0" xfId="0" applyNumberFormat="1" applyFont="1" applyFill="1" applyAlignment="1">
      <alignment horizontal="center" vertical="top" wrapText="1"/>
    </xf>
    <xf numFmtId="1" fontId="2" fillId="5" borderId="0" xfId="0" applyNumberFormat="1" applyFont="1" applyFill="1" applyAlignment="1">
      <alignment horizontal="center" vertical="top" wrapText="1"/>
    </xf>
    <xf numFmtId="164" fontId="2" fillId="5" borderId="0" xfId="0" applyNumberFormat="1" applyFont="1" applyFill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1" fontId="6" fillId="0" borderId="1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3" fontId="6" fillId="2" borderId="17" xfId="0" applyNumberFormat="1" applyFont="1" applyFill="1" applyBorder="1" applyAlignment="1">
      <alignment horizontal="center" vertical="top" wrapText="1"/>
    </xf>
    <xf numFmtId="9" fontId="6" fillId="2" borderId="18" xfId="0" applyNumberFormat="1" applyFont="1" applyFill="1" applyBorder="1" applyAlignment="1">
      <alignment horizontal="center" vertical="top" wrapText="1"/>
    </xf>
    <xf numFmtId="3" fontId="6" fillId="2" borderId="18" xfId="0" applyNumberFormat="1" applyFont="1" applyFill="1" applyBorder="1" applyAlignment="1">
      <alignment horizontal="center" vertical="top" wrapText="1"/>
    </xf>
    <xf numFmtId="38" fontId="6" fillId="2" borderId="18" xfId="0" applyNumberFormat="1" applyFont="1" applyFill="1" applyBorder="1" applyAlignment="1">
      <alignment horizontal="center" vertical="top" wrapText="1"/>
    </xf>
    <xf numFmtId="3" fontId="6" fillId="2" borderId="19" xfId="0" applyNumberFormat="1" applyFont="1" applyFill="1" applyBorder="1" applyAlignment="1">
      <alignment horizontal="center" vertical="top" wrapText="1"/>
    </xf>
    <xf numFmtId="3" fontId="6" fillId="2" borderId="20" xfId="0" applyNumberFormat="1" applyFont="1" applyFill="1" applyBorder="1" applyAlignment="1">
      <alignment horizontal="center" vertical="top" wrapText="1"/>
    </xf>
    <xf numFmtId="165" fontId="6" fillId="3" borderId="17" xfId="0" applyNumberFormat="1" applyFont="1" applyFill="1" applyBorder="1" applyAlignment="1">
      <alignment horizontal="center" vertical="top"/>
    </xf>
    <xf numFmtId="165" fontId="6" fillId="3" borderId="18" xfId="0" applyNumberFormat="1" applyFont="1" applyFill="1" applyBorder="1" applyAlignment="1">
      <alignment horizontal="center" vertical="top"/>
    </xf>
    <xf numFmtId="1" fontId="6" fillId="3" borderId="18" xfId="0" applyNumberFormat="1" applyFont="1" applyFill="1" applyBorder="1" applyAlignment="1">
      <alignment horizontal="center" vertical="top"/>
    </xf>
    <xf numFmtId="164" fontId="6" fillId="3" borderId="18" xfId="0" applyNumberFormat="1" applyFont="1" applyFill="1" applyBorder="1" applyAlignment="1">
      <alignment horizontal="center" vertical="top"/>
    </xf>
    <xf numFmtId="3" fontId="6" fillId="4" borderId="17" xfId="0" applyNumberFormat="1" applyFont="1" applyFill="1" applyBorder="1" applyAlignment="1">
      <alignment horizontal="center" vertical="top" wrapText="1"/>
    </xf>
    <xf numFmtId="3" fontId="6" fillId="4" borderId="18" xfId="0" applyNumberFormat="1" applyFont="1" applyFill="1" applyBorder="1" applyAlignment="1">
      <alignment horizontal="center" vertical="top" wrapText="1"/>
    </xf>
    <xf numFmtId="1" fontId="6" fillId="4" borderId="18" xfId="0" applyNumberFormat="1" applyFont="1" applyFill="1" applyBorder="1" applyAlignment="1">
      <alignment horizontal="center" vertical="top" wrapText="1"/>
    </xf>
    <xf numFmtId="164" fontId="6" fillId="4" borderId="18" xfId="0" applyNumberFormat="1" applyFont="1" applyFill="1" applyBorder="1" applyAlignment="1">
      <alignment horizontal="center" vertical="top" wrapText="1"/>
    </xf>
    <xf numFmtId="3" fontId="6" fillId="5" borderId="17" xfId="0" applyNumberFormat="1" applyFont="1" applyFill="1" applyBorder="1" applyAlignment="1">
      <alignment horizontal="center" vertical="top" wrapText="1"/>
    </xf>
    <xf numFmtId="3" fontId="6" fillId="5" borderId="18" xfId="0" applyNumberFormat="1" applyFont="1" applyFill="1" applyBorder="1" applyAlignment="1">
      <alignment horizontal="center" vertical="top" wrapText="1"/>
    </xf>
    <xf numFmtId="1" fontId="6" fillId="5" borderId="18" xfId="0" applyNumberFormat="1" applyFont="1" applyFill="1" applyBorder="1" applyAlignment="1">
      <alignment horizontal="center" vertical="top" wrapText="1"/>
    </xf>
    <xf numFmtId="164" fontId="6" fillId="5" borderId="18" xfId="0" applyNumberFormat="1" applyFont="1" applyFill="1" applyBorder="1" applyAlignment="1">
      <alignment horizontal="center" vertical="top"/>
    </xf>
    <xf numFmtId="9" fontId="6" fillId="5" borderId="20" xfId="1" applyFont="1" applyFill="1" applyBorder="1" applyAlignment="1">
      <alignment horizontal="center" vertical="top" wrapText="1"/>
    </xf>
    <xf numFmtId="9" fontId="6" fillId="6" borderId="17" xfId="1" applyFont="1" applyFill="1" applyBorder="1" applyAlignment="1">
      <alignment horizontal="center" vertical="top" wrapText="1"/>
    </xf>
    <xf numFmtId="9" fontId="6" fillId="6" borderId="18" xfId="1" applyFont="1" applyFill="1" applyBorder="1" applyAlignment="1">
      <alignment horizontal="center" vertical="top" wrapText="1"/>
    </xf>
    <xf numFmtId="164" fontId="6" fillId="6" borderId="18" xfId="0" applyNumberFormat="1" applyFont="1" applyFill="1" applyBorder="1" applyAlignment="1">
      <alignment horizontal="center" vertical="top"/>
    </xf>
    <xf numFmtId="1" fontId="6" fillId="0" borderId="0" xfId="0" applyNumberFormat="1" applyFont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9" fontId="2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168" fontId="0" fillId="0" borderId="0" xfId="0" applyNumberFormat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168" fontId="2" fillId="0" borderId="0" xfId="0" applyNumberFormat="1" applyFont="1" applyAlignment="1">
      <alignment horizontal="center" vertical="top" wrapText="1"/>
    </xf>
    <xf numFmtId="9" fontId="6" fillId="2" borderId="18" xfId="1" applyFont="1" applyFill="1" applyBorder="1" applyAlignment="1">
      <alignment horizontal="center" vertical="top"/>
    </xf>
    <xf numFmtId="9" fontId="6" fillId="3" borderId="20" xfId="1" applyFont="1" applyFill="1" applyBorder="1" applyAlignment="1">
      <alignment horizontal="center" vertical="top" wrapText="1"/>
    </xf>
    <xf numFmtId="9" fontId="7" fillId="4" borderId="1" xfId="0" applyNumberFormat="1" applyFont="1" applyFill="1" applyBorder="1" applyAlignment="1">
      <alignment horizontal="center" vertical="top" wrapText="1"/>
    </xf>
    <xf numFmtId="9" fontId="6" fillId="4" borderId="20" xfId="1" applyFont="1" applyFill="1" applyBorder="1" applyAlignment="1">
      <alignment horizontal="center" vertical="top" wrapText="1"/>
    </xf>
    <xf numFmtId="9" fontId="7" fillId="5" borderId="1" xfId="0" applyNumberFormat="1" applyFont="1" applyFill="1" applyBorder="1" applyAlignment="1">
      <alignment horizontal="center" vertical="top" wrapText="1"/>
    </xf>
    <xf numFmtId="9" fontId="7" fillId="6" borderId="13" xfId="0" applyNumberFormat="1" applyFont="1" applyFill="1" applyBorder="1" applyAlignment="1">
      <alignment horizontal="center" vertical="top" wrapText="1"/>
    </xf>
    <xf numFmtId="9" fontId="7" fillId="6" borderId="0" xfId="0" applyNumberFormat="1" applyFont="1" applyFill="1" applyAlignment="1">
      <alignment horizontal="center" vertical="top" wrapText="1"/>
    </xf>
    <xf numFmtId="1" fontId="7" fillId="6" borderId="0" xfId="0" applyNumberFormat="1" applyFont="1" applyFill="1" applyAlignment="1">
      <alignment horizontal="center" vertical="top"/>
    </xf>
    <xf numFmtId="3" fontId="7" fillId="6" borderId="1" xfId="0" applyNumberFormat="1" applyFont="1" applyFill="1" applyBorder="1" applyAlignment="1">
      <alignment horizontal="center" vertical="top"/>
    </xf>
    <xf numFmtId="1" fontId="6" fillId="6" borderId="13" xfId="1" applyNumberFormat="1" applyFont="1" applyFill="1" applyBorder="1" applyAlignment="1">
      <alignment horizontal="center" vertical="top" wrapText="1"/>
    </xf>
    <xf numFmtId="1" fontId="6" fillId="6" borderId="0" xfId="0" applyNumberFormat="1" applyFont="1" applyFill="1" applyAlignment="1">
      <alignment horizontal="center" vertical="top"/>
    </xf>
    <xf numFmtId="9" fontId="6" fillId="6" borderId="20" xfId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center" wrapText="1"/>
    </xf>
    <xf numFmtId="164" fontId="2" fillId="4" borderId="3" xfId="0" applyNumberFormat="1" applyFont="1" applyFill="1" applyBorder="1" applyAlignment="1">
      <alignment horizontal="center" wrapText="1"/>
    </xf>
    <xf numFmtId="164" fontId="2" fillId="4" borderId="4" xfId="0" applyNumberFormat="1" applyFont="1" applyFill="1" applyBorder="1" applyAlignment="1">
      <alignment horizontal="center" wrapText="1"/>
    </xf>
    <xf numFmtId="164" fontId="2" fillId="5" borderId="2" xfId="0" applyNumberFormat="1" applyFont="1" applyFill="1" applyBorder="1" applyAlignment="1">
      <alignment horizontal="center" wrapText="1"/>
    </xf>
    <xf numFmtId="164" fontId="2" fillId="5" borderId="3" xfId="0" applyNumberFormat="1" applyFont="1" applyFill="1" applyBorder="1" applyAlignment="1">
      <alignment horizontal="center" wrapText="1"/>
    </xf>
    <xf numFmtId="164" fontId="2" fillId="5" borderId="4" xfId="0" applyNumberFormat="1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84E5-F53C-4B7B-9A30-B5FB42E299F4}">
  <dimension ref="A1:AG87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6640625" defaultRowHeight="14.4" x14ac:dyDescent="0.3"/>
  <cols>
    <col min="1" max="1" width="6.21875" style="5" customWidth="1"/>
    <col min="2" max="2" width="18.6640625" style="5" bestFit="1" customWidth="1"/>
    <col min="3" max="3" width="8.33203125" style="5" bestFit="1" customWidth="1"/>
    <col min="4" max="4" width="7.88671875" style="245" bestFit="1" customWidth="1"/>
    <col min="5" max="5" width="7.88671875" style="5" customWidth="1"/>
    <col min="6" max="6" width="8.88671875" style="5" customWidth="1"/>
    <col min="7" max="7" width="9.33203125" style="5" customWidth="1"/>
    <col min="8" max="8" width="12.33203125" style="246" customWidth="1"/>
    <col min="9" max="9" width="11" style="246" bestFit="1" customWidth="1"/>
    <col min="10" max="10" width="9.6640625" style="246" bestFit="1" customWidth="1"/>
    <col min="11" max="11" width="8.88671875" style="5" customWidth="1"/>
    <col min="12" max="12" width="8.33203125" style="247" customWidth="1"/>
    <col min="13" max="13" width="8.5546875" style="252" customWidth="1"/>
    <col min="14" max="14" width="8.33203125" style="252" customWidth="1"/>
    <col min="15" max="15" width="12.33203125" style="252" customWidth="1"/>
    <col min="16" max="16" width="8.33203125" style="252" customWidth="1"/>
    <col min="17" max="17" width="8.44140625" style="247" customWidth="1"/>
    <col min="18" max="18" width="9" style="249" customWidth="1"/>
    <col min="19" max="19" width="8.33203125" style="249" customWidth="1"/>
    <col min="20" max="20" width="12.33203125" style="249" customWidth="1"/>
    <col min="21" max="21" width="8.109375" style="250" customWidth="1"/>
    <col min="22" max="22" width="8.109375" style="246" customWidth="1"/>
    <col min="23" max="24" width="8.33203125" style="249" customWidth="1"/>
    <col min="25" max="25" width="12.33203125" style="249" customWidth="1"/>
    <col min="26" max="26" width="8" style="250" customWidth="1"/>
    <col min="27" max="27" width="8" style="246" customWidth="1"/>
    <col min="28" max="28" width="8.6640625" style="249" customWidth="1"/>
    <col min="29" max="29" width="8.109375" style="249" customWidth="1"/>
    <col min="30" max="30" width="7.6640625" style="253" customWidth="1"/>
    <col min="31" max="31" width="8.5546875" style="5" customWidth="1"/>
    <col min="32" max="32" width="7.88671875" style="5" customWidth="1"/>
    <col min="33" max="33" width="8.109375" style="245" customWidth="1"/>
    <col min="34" max="16384" width="8.6640625" style="5"/>
  </cols>
  <sheetData>
    <row r="1" spans="1:33" ht="28.95" customHeight="1" x14ac:dyDescent="0.3">
      <c r="A1" s="1" t="s">
        <v>40</v>
      </c>
      <c r="B1" s="2"/>
      <c r="C1" s="2"/>
      <c r="D1" s="2"/>
      <c r="E1" s="3"/>
      <c r="F1" s="266" t="s">
        <v>0</v>
      </c>
      <c r="G1" s="267"/>
      <c r="H1" s="267"/>
      <c r="I1" s="267"/>
      <c r="J1" s="267"/>
      <c r="K1" s="267"/>
      <c r="L1" s="268"/>
      <c r="M1" s="269" t="s">
        <v>1</v>
      </c>
      <c r="N1" s="270"/>
      <c r="O1" s="270"/>
      <c r="P1" s="270"/>
      <c r="Q1" s="271"/>
      <c r="R1" s="272" t="s">
        <v>38</v>
      </c>
      <c r="S1" s="273"/>
      <c r="T1" s="273"/>
      <c r="U1" s="273"/>
      <c r="V1" s="274"/>
      <c r="W1" s="275" t="s">
        <v>39</v>
      </c>
      <c r="X1" s="276"/>
      <c r="Y1" s="276"/>
      <c r="Z1" s="276"/>
      <c r="AA1" s="277"/>
      <c r="AB1" s="278" t="s">
        <v>2</v>
      </c>
      <c r="AC1" s="279"/>
      <c r="AD1" s="279"/>
      <c r="AE1" s="280"/>
      <c r="AF1" s="4"/>
      <c r="AG1" s="5"/>
    </row>
    <row r="2" spans="1:33" s="6" customFormat="1" ht="75.3" x14ac:dyDescent="0.3">
      <c r="B2" s="4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1" t="s">
        <v>9</v>
      </c>
      <c r="I2" s="11" t="s">
        <v>10</v>
      </c>
      <c r="J2" s="12" t="s">
        <v>11</v>
      </c>
      <c r="K2" s="13" t="s">
        <v>12</v>
      </c>
      <c r="L2" s="14" t="s">
        <v>13</v>
      </c>
      <c r="M2" s="15" t="s">
        <v>7</v>
      </c>
      <c r="N2" s="16" t="s">
        <v>14</v>
      </c>
      <c r="O2" s="17" t="s">
        <v>9</v>
      </c>
      <c r="P2" s="16" t="s">
        <v>10</v>
      </c>
      <c r="Q2" s="18" t="s">
        <v>15</v>
      </c>
      <c r="R2" s="19" t="s">
        <v>7</v>
      </c>
      <c r="S2" s="20" t="s">
        <v>14</v>
      </c>
      <c r="T2" s="20" t="s">
        <v>9</v>
      </c>
      <c r="U2" s="21" t="s">
        <v>10</v>
      </c>
      <c r="V2" s="22" t="s">
        <v>11</v>
      </c>
      <c r="W2" s="23" t="s">
        <v>7</v>
      </c>
      <c r="X2" s="24" t="s">
        <v>14</v>
      </c>
      <c r="Y2" s="24" t="s">
        <v>9</v>
      </c>
      <c r="Z2" s="25" t="s">
        <v>10</v>
      </c>
      <c r="AA2" s="26" t="s">
        <v>11</v>
      </c>
      <c r="AB2" s="27" t="s">
        <v>7</v>
      </c>
      <c r="AC2" s="28" t="s">
        <v>8</v>
      </c>
      <c r="AD2" s="28" t="s">
        <v>10</v>
      </c>
      <c r="AE2" s="29" t="s">
        <v>16</v>
      </c>
      <c r="AF2" s="4"/>
      <c r="AG2" s="4"/>
    </row>
    <row r="3" spans="1:33" s="30" customFormat="1" x14ac:dyDescent="0.3">
      <c r="B3" s="31" t="s">
        <v>17</v>
      </c>
      <c r="C3" s="32"/>
      <c r="D3" s="33"/>
      <c r="E3" s="34"/>
      <c r="F3" s="35"/>
      <c r="G3" s="36"/>
      <c r="H3" s="36"/>
      <c r="I3" s="37"/>
      <c r="J3" s="38"/>
      <c r="K3" s="39"/>
      <c r="L3" s="40"/>
      <c r="M3" s="41"/>
      <c r="N3" s="42"/>
      <c r="O3" s="42"/>
      <c r="P3" s="42"/>
      <c r="Q3" s="43"/>
      <c r="R3" s="44"/>
      <c r="S3" s="45"/>
      <c r="T3" s="45"/>
      <c r="U3" s="46"/>
      <c r="V3" s="47"/>
      <c r="W3" s="48"/>
      <c r="X3" s="49"/>
      <c r="Y3" s="49"/>
      <c r="Z3" s="50"/>
      <c r="AA3" s="51"/>
      <c r="AB3" s="52"/>
      <c r="AC3" s="53"/>
      <c r="AD3" s="54"/>
      <c r="AE3" s="55"/>
      <c r="AF3" s="6"/>
      <c r="AG3" s="6"/>
    </row>
    <row r="4" spans="1:33" ht="14.7" customHeight="1" x14ac:dyDescent="0.3">
      <c r="A4" s="56">
        <v>1</v>
      </c>
      <c r="B4" s="57" t="s">
        <v>24</v>
      </c>
      <c r="C4" s="58">
        <v>160</v>
      </c>
      <c r="D4" s="59">
        <v>0</v>
      </c>
      <c r="E4" s="60">
        <f>C4-D4</f>
        <v>160</v>
      </c>
      <c r="F4" s="61">
        <v>75</v>
      </c>
      <c r="G4" s="62">
        <f t="shared" ref="G4:G7" si="0">F4/E4</f>
        <v>0.46875</v>
      </c>
      <c r="H4" s="63">
        <f>150/2</f>
        <v>75</v>
      </c>
      <c r="I4" s="63">
        <v>75</v>
      </c>
      <c r="J4" s="64">
        <f t="shared" ref="J4:J7" si="1">SUM(I4/(E4))</f>
        <v>0.46875</v>
      </c>
      <c r="K4" s="65">
        <f>SUM(F4*12)-160</f>
        <v>740</v>
      </c>
      <c r="L4" s="66">
        <f>K4/10</f>
        <v>74</v>
      </c>
      <c r="M4" s="67">
        <v>4</v>
      </c>
      <c r="N4" s="68">
        <f t="shared" ref="N4:N7" si="2">M4/E4</f>
        <v>2.5000000000000001E-2</v>
      </c>
      <c r="O4" s="69">
        <f>8/2</f>
        <v>4</v>
      </c>
      <c r="P4" s="70">
        <v>4</v>
      </c>
      <c r="Q4" s="71">
        <f>SUM(M4/E4)</f>
        <v>2.5000000000000001E-2</v>
      </c>
      <c r="R4" s="72">
        <v>10</v>
      </c>
      <c r="S4" s="73">
        <f t="shared" ref="S4:S7" si="3">R4/E4</f>
        <v>6.25E-2</v>
      </c>
      <c r="T4" s="74">
        <f>20/2</f>
        <v>10</v>
      </c>
      <c r="U4" s="75">
        <v>10</v>
      </c>
      <c r="V4" s="76">
        <f>SUM(U4/(E4))</f>
        <v>6.25E-2</v>
      </c>
      <c r="W4" s="77">
        <v>4</v>
      </c>
      <c r="X4" s="78">
        <f t="shared" ref="X4:X7" si="4">W4/E4</f>
        <v>2.5000000000000001E-2</v>
      </c>
      <c r="Y4" s="79">
        <f>8/2</f>
        <v>4</v>
      </c>
      <c r="Z4" s="80">
        <v>4</v>
      </c>
      <c r="AA4" s="81">
        <f>SUM(Z4/(E4))</f>
        <v>2.5000000000000001E-2</v>
      </c>
      <c r="AB4" s="82">
        <f>F4+M4+R4+W4</f>
        <v>93</v>
      </c>
      <c r="AC4" s="83">
        <f t="shared" ref="AC4:AC7" si="5">AB4/E4</f>
        <v>0.58125000000000004</v>
      </c>
      <c r="AD4" s="84">
        <f>I4+P4+U4+Z4</f>
        <v>93</v>
      </c>
      <c r="AE4" s="85">
        <f t="shared" ref="AE4:AE7" si="6">AD4/E4</f>
        <v>0.58125000000000004</v>
      </c>
      <c r="AF4" s="86"/>
      <c r="AG4" s="86"/>
    </row>
    <row r="5" spans="1:33" ht="14.7" customHeight="1" x14ac:dyDescent="0.3">
      <c r="A5" s="56">
        <v>1</v>
      </c>
      <c r="B5" s="57" t="s">
        <v>25</v>
      </c>
      <c r="C5" s="58">
        <v>160</v>
      </c>
      <c r="D5" s="59">
        <v>40</v>
      </c>
      <c r="E5" s="60">
        <f>C5-D5</f>
        <v>120</v>
      </c>
      <c r="F5" s="61">
        <v>75</v>
      </c>
      <c r="G5" s="62">
        <f t="shared" si="0"/>
        <v>0.625</v>
      </c>
      <c r="H5" s="63">
        <f t="shared" ref="H5:H6" si="7">150/2</f>
        <v>75</v>
      </c>
      <c r="I5" s="63">
        <v>75</v>
      </c>
      <c r="J5" s="64">
        <f t="shared" si="1"/>
        <v>0.625</v>
      </c>
      <c r="K5" s="65">
        <f>SUM(F5*12)-160</f>
        <v>740</v>
      </c>
      <c r="L5" s="66">
        <f t="shared" ref="L5:L6" si="8">K5/10</f>
        <v>74</v>
      </c>
      <c r="M5" s="67">
        <v>4</v>
      </c>
      <c r="N5" s="68">
        <f t="shared" si="2"/>
        <v>3.3333333333333333E-2</v>
      </c>
      <c r="O5" s="69">
        <f t="shared" ref="O5:O6" si="9">8/2</f>
        <v>4</v>
      </c>
      <c r="P5" s="70">
        <v>4</v>
      </c>
      <c r="Q5" s="71">
        <f>SUM(M5/E5)</f>
        <v>3.3333333333333333E-2</v>
      </c>
      <c r="R5" s="72">
        <v>10</v>
      </c>
      <c r="S5" s="73">
        <f t="shared" si="3"/>
        <v>8.3333333333333329E-2</v>
      </c>
      <c r="T5" s="74">
        <f t="shared" ref="T5:T6" si="10">20/2</f>
        <v>10</v>
      </c>
      <c r="U5" s="75">
        <v>10</v>
      </c>
      <c r="V5" s="76">
        <f>SUM(U5/(E5))</f>
        <v>8.3333333333333329E-2</v>
      </c>
      <c r="W5" s="77">
        <v>4</v>
      </c>
      <c r="X5" s="78">
        <f t="shared" si="4"/>
        <v>3.3333333333333333E-2</v>
      </c>
      <c r="Y5" s="79">
        <f t="shared" ref="Y5:Y6" si="11">8/2</f>
        <v>4</v>
      </c>
      <c r="Z5" s="80">
        <v>4</v>
      </c>
      <c r="AA5" s="81">
        <f>SUM(Z5/(E5))</f>
        <v>3.3333333333333333E-2</v>
      </c>
      <c r="AB5" s="82">
        <f>F5+M5+R5+W5</f>
        <v>93</v>
      </c>
      <c r="AC5" s="83">
        <f t="shared" si="5"/>
        <v>0.77500000000000002</v>
      </c>
      <c r="AD5" s="84">
        <f>I5+P5+U5+Z5</f>
        <v>93</v>
      </c>
      <c r="AE5" s="85">
        <f t="shared" si="6"/>
        <v>0.77500000000000002</v>
      </c>
      <c r="AF5" s="86"/>
      <c r="AG5" s="86"/>
    </row>
    <row r="6" spans="1:33" s="30" customFormat="1" ht="14.7" customHeight="1" x14ac:dyDescent="0.3">
      <c r="A6" s="56">
        <v>1</v>
      </c>
      <c r="B6" s="57" t="s">
        <v>26</v>
      </c>
      <c r="C6" s="58">
        <v>160</v>
      </c>
      <c r="D6" s="59">
        <v>0</v>
      </c>
      <c r="E6" s="60">
        <f>C6-D6</f>
        <v>160</v>
      </c>
      <c r="F6" s="61">
        <v>75</v>
      </c>
      <c r="G6" s="62">
        <f t="shared" si="0"/>
        <v>0.46875</v>
      </c>
      <c r="H6" s="63">
        <f t="shared" si="7"/>
        <v>75</v>
      </c>
      <c r="I6" s="63">
        <v>75</v>
      </c>
      <c r="J6" s="64">
        <f t="shared" si="1"/>
        <v>0.46875</v>
      </c>
      <c r="K6" s="65">
        <f>SUM(F6*12)-160</f>
        <v>740</v>
      </c>
      <c r="L6" s="66">
        <f t="shared" si="8"/>
        <v>74</v>
      </c>
      <c r="M6" s="67">
        <v>4</v>
      </c>
      <c r="N6" s="68">
        <f t="shared" si="2"/>
        <v>2.5000000000000001E-2</v>
      </c>
      <c r="O6" s="69">
        <f t="shared" si="9"/>
        <v>4</v>
      </c>
      <c r="P6" s="70">
        <v>4</v>
      </c>
      <c r="Q6" s="71">
        <f>SUM(M6/E6)</f>
        <v>2.5000000000000001E-2</v>
      </c>
      <c r="R6" s="72">
        <v>10</v>
      </c>
      <c r="S6" s="73">
        <f t="shared" si="3"/>
        <v>6.25E-2</v>
      </c>
      <c r="T6" s="74">
        <f t="shared" si="10"/>
        <v>10</v>
      </c>
      <c r="U6" s="75">
        <v>10</v>
      </c>
      <c r="V6" s="76">
        <f>SUM(U6/(E6))</f>
        <v>6.25E-2</v>
      </c>
      <c r="W6" s="77">
        <v>4</v>
      </c>
      <c r="X6" s="78">
        <f t="shared" si="4"/>
        <v>2.5000000000000001E-2</v>
      </c>
      <c r="Y6" s="79">
        <f t="shared" si="11"/>
        <v>4</v>
      </c>
      <c r="Z6" s="80">
        <v>4</v>
      </c>
      <c r="AA6" s="81">
        <f>SUM(Z6/(E6))</f>
        <v>2.5000000000000001E-2</v>
      </c>
      <c r="AB6" s="82">
        <f>F6+M6+R6+W6</f>
        <v>93</v>
      </c>
      <c r="AC6" s="83">
        <f t="shared" si="5"/>
        <v>0.58125000000000004</v>
      </c>
      <c r="AD6" s="84">
        <f>I6+P6+U6+Z6</f>
        <v>93</v>
      </c>
      <c r="AE6" s="85">
        <f t="shared" si="6"/>
        <v>0.58125000000000004</v>
      </c>
      <c r="AF6" s="86"/>
      <c r="AG6" s="86"/>
    </row>
    <row r="7" spans="1:33" ht="14.7" customHeight="1" x14ac:dyDescent="0.3">
      <c r="A7" s="87">
        <f>SUM(A4:A6)</f>
        <v>3</v>
      </c>
      <c r="B7" s="88" t="s">
        <v>18</v>
      </c>
      <c r="C7" s="89">
        <f>SUM(C4:C6)</f>
        <v>480</v>
      </c>
      <c r="D7" s="90">
        <f>SUM(D4:D6)</f>
        <v>40</v>
      </c>
      <c r="E7" s="91">
        <f>SUM(E4:E6)</f>
        <v>440</v>
      </c>
      <c r="F7" s="92">
        <f>SUM(F4:F6)</f>
        <v>225</v>
      </c>
      <c r="G7" s="93">
        <f t="shared" si="0"/>
        <v>0.51136363636363635</v>
      </c>
      <c r="H7" s="94">
        <f>SUM(H4:H6)</f>
        <v>225</v>
      </c>
      <c r="I7" s="94">
        <f>SUM(I4:I6)</f>
        <v>225</v>
      </c>
      <c r="J7" s="95">
        <f t="shared" si="1"/>
        <v>0.51136363636363635</v>
      </c>
      <c r="K7" s="96">
        <f>SUM(K4:K6)</f>
        <v>2220</v>
      </c>
      <c r="L7" s="97">
        <f>SUM(L4:L6)</f>
        <v>222</v>
      </c>
      <c r="M7" s="98">
        <f>SUM(M4:M6)</f>
        <v>12</v>
      </c>
      <c r="N7" s="99">
        <f t="shared" si="2"/>
        <v>2.7272727272727271E-2</v>
      </c>
      <c r="O7" s="100">
        <f>SUM(O4:O6)</f>
        <v>12</v>
      </c>
      <c r="P7" s="101">
        <f>SUM(P4:P6)</f>
        <v>12</v>
      </c>
      <c r="Q7" s="102">
        <f>SUM(P7/E7)</f>
        <v>2.7272727272727271E-2</v>
      </c>
      <c r="R7" s="103">
        <f>SUM(R4:R6)</f>
        <v>30</v>
      </c>
      <c r="S7" s="104">
        <f t="shared" si="3"/>
        <v>6.8181818181818177E-2</v>
      </c>
      <c r="T7" s="105">
        <f>SUM(T4:T6)</f>
        <v>30</v>
      </c>
      <c r="U7" s="106">
        <f>SUM(U4:U6)</f>
        <v>30</v>
      </c>
      <c r="V7" s="107">
        <f>SUM(U7/E7)</f>
        <v>6.8181818181818177E-2</v>
      </c>
      <c r="W7" s="108">
        <f>SUM(W4:W6)</f>
        <v>12</v>
      </c>
      <c r="X7" s="109">
        <f t="shared" si="4"/>
        <v>2.7272727272727271E-2</v>
      </c>
      <c r="Y7" s="110">
        <f>SUM(Y4:Y6)</f>
        <v>12</v>
      </c>
      <c r="Z7" s="111">
        <f>SUM(Z4:Z6)</f>
        <v>12</v>
      </c>
      <c r="AA7" s="112">
        <f>SUM(Z7/E7)</f>
        <v>2.7272727272727271E-2</v>
      </c>
      <c r="AB7" s="113">
        <f>SUM(AB4:AB6)</f>
        <v>279</v>
      </c>
      <c r="AC7" s="114">
        <f t="shared" si="5"/>
        <v>0.63409090909090904</v>
      </c>
      <c r="AD7" s="115">
        <f>SUM(AD4:AD6)</f>
        <v>279</v>
      </c>
      <c r="AE7" s="116">
        <f t="shared" si="6"/>
        <v>0.63409090909090904</v>
      </c>
      <c r="AF7" s="117"/>
      <c r="AG7" s="118"/>
    </row>
    <row r="8" spans="1:33" s="149" customFormat="1" ht="14.7" customHeight="1" x14ac:dyDescent="0.3">
      <c r="A8" s="119"/>
      <c r="B8" s="120" t="s">
        <v>19</v>
      </c>
      <c r="C8" s="121"/>
      <c r="D8" s="122"/>
      <c r="E8" s="123"/>
      <c r="F8" s="124"/>
      <c r="G8" s="125"/>
      <c r="H8" s="126"/>
      <c r="I8" s="127">
        <f>I7-F7</f>
        <v>0</v>
      </c>
      <c r="J8" s="128">
        <f>J7-G7</f>
        <v>0</v>
      </c>
      <c r="K8" s="129"/>
      <c r="L8" s="130"/>
      <c r="M8" s="131"/>
      <c r="N8" s="132"/>
      <c r="O8" s="133"/>
      <c r="P8" s="134">
        <f>P7-M7</f>
        <v>0</v>
      </c>
      <c r="Q8" s="189">
        <f>Q7-N7</f>
        <v>0</v>
      </c>
      <c r="R8" s="135"/>
      <c r="S8" s="136"/>
      <c r="T8" s="137"/>
      <c r="U8" s="138">
        <f>U7-R7</f>
        <v>0</v>
      </c>
      <c r="V8" s="190">
        <f>V7-S7</f>
        <v>0</v>
      </c>
      <c r="W8" s="139"/>
      <c r="X8" s="140"/>
      <c r="Y8" s="141"/>
      <c r="Z8" s="142">
        <f>Z7-W7</f>
        <v>0</v>
      </c>
      <c r="AA8" s="143">
        <f>AA7-X7</f>
        <v>0</v>
      </c>
      <c r="AB8" s="144"/>
      <c r="AC8" s="145"/>
      <c r="AD8" s="146">
        <f>AD7-AB7</f>
        <v>0</v>
      </c>
      <c r="AE8" s="163">
        <f>AE7-AC7</f>
        <v>0</v>
      </c>
      <c r="AF8" s="147"/>
      <c r="AG8" s="148"/>
    </row>
    <row r="9" spans="1:33" s="30" customFormat="1" ht="14.7" customHeight="1" x14ac:dyDescent="0.3">
      <c r="B9" s="6"/>
      <c r="C9" s="32"/>
      <c r="D9" s="33"/>
      <c r="E9" s="34"/>
      <c r="F9" s="35"/>
      <c r="G9" s="36"/>
      <c r="H9" s="36"/>
      <c r="I9" s="37"/>
      <c r="J9" s="150"/>
      <c r="K9" s="151"/>
      <c r="L9" s="152"/>
      <c r="M9" s="41"/>
      <c r="N9" s="42"/>
      <c r="O9" s="153"/>
      <c r="P9" s="42"/>
      <c r="Q9" s="43"/>
      <c r="R9" s="44"/>
      <c r="S9" s="45"/>
      <c r="T9" s="154"/>
      <c r="U9" s="46"/>
      <c r="V9" s="47"/>
      <c r="W9" s="48"/>
      <c r="X9" s="49"/>
      <c r="Y9" s="155"/>
      <c r="Z9" s="50"/>
      <c r="AA9" s="51"/>
      <c r="AB9" s="52"/>
      <c r="AC9" s="53"/>
      <c r="AD9" s="54"/>
      <c r="AE9" s="55"/>
      <c r="AF9" s="6"/>
      <c r="AG9" s="6"/>
    </row>
    <row r="10" spans="1:33" s="30" customFormat="1" ht="14.7" customHeight="1" x14ac:dyDescent="0.3">
      <c r="B10" s="31" t="s">
        <v>20</v>
      </c>
      <c r="C10" s="32"/>
      <c r="D10" s="33"/>
      <c r="E10" s="34"/>
      <c r="F10" s="35"/>
      <c r="G10" s="36"/>
      <c r="H10" s="36"/>
      <c r="I10" s="37"/>
      <c r="J10" s="150"/>
      <c r="K10" s="151"/>
      <c r="L10" s="152"/>
      <c r="M10" s="41"/>
      <c r="N10" s="42"/>
      <c r="O10" s="153"/>
      <c r="P10" s="42"/>
      <c r="Q10" s="43"/>
      <c r="R10" s="44"/>
      <c r="S10" s="45"/>
      <c r="T10" s="154"/>
      <c r="U10" s="46"/>
      <c r="V10" s="47"/>
      <c r="W10" s="48"/>
      <c r="X10" s="49"/>
      <c r="Y10" s="155"/>
      <c r="Z10" s="50"/>
      <c r="AA10" s="51"/>
      <c r="AB10" s="52"/>
      <c r="AC10" s="53"/>
      <c r="AD10" s="54"/>
      <c r="AE10" s="55"/>
      <c r="AF10" s="6"/>
      <c r="AG10" s="6"/>
    </row>
    <row r="11" spans="1:33" ht="14.7" customHeight="1" x14ac:dyDescent="0.3">
      <c r="A11" s="56">
        <v>1</v>
      </c>
      <c r="B11" s="57" t="s">
        <v>27</v>
      </c>
      <c r="C11" s="58">
        <v>160</v>
      </c>
      <c r="D11" s="59">
        <v>0</v>
      </c>
      <c r="E11" s="60">
        <f t="shared" ref="E11:E14" si="12">C11-D11</f>
        <v>160</v>
      </c>
      <c r="F11" s="61">
        <v>100</v>
      </c>
      <c r="G11" s="62">
        <f t="shared" ref="G11:G15" si="13">F11/E11</f>
        <v>0.625</v>
      </c>
      <c r="H11" s="63">
        <f>200/2</f>
        <v>100</v>
      </c>
      <c r="I11" s="156">
        <v>100</v>
      </c>
      <c r="J11" s="64">
        <f t="shared" ref="J11:J15" si="14">SUM(I11/(E11))</f>
        <v>0.625</v>
      </c>
      <c r="K11" s="65">
        <f>SUM(F11*12)-180</f>
        <v>1020</v>
      </c>
      <c r="L11" s="66">
        <f t="shared" ref="L11:L14" si="15">K11/10</f>
        <v>102</v>
      </c>
      <c r="M11" s="67">
        <v>10</v>
      </c>
      <c r="N11" s="68">
        <f t="shared" ref="N11:N15" si="16">M11/E11</f>
        <v>6.25E-2</v>
      </c>
      <c r="O11" s="69">
        <f>20/2</f>
        <v>10</v>
      </c>
      <c r="P11" s="70">
        <v>10</v>
      </c>
      <c r="Q11" s="71">
        <f t="shared" ref="Q11:Q14" si="17">SUM(M11/E11)</f>
        <v>6.25E-2</v>
      </c>
      <c r="R11" s="72">
        <v>20</v>
      </c>
      <c r="S11" s="73">
        <f t="shared" ref="S11:S15" si="18">R11/E11</f>
        <v>0.125</v>
      </c>
      <c r="T11" s="74">
        <f>40/2</f>
        <v>20</v>
      </c>
      <c r="U11" s="75">
        <v>20</v>
      </c>
      <c r="V11" s="76">
        <f t="shared" ref="V11:V14" si="19">SUM(U11/(E11))</f>
        <v>0.125</v>
      </c>
      <c r="W11" s="77">
        <v>10</v>
      </c>
      <c r="X11" s="78">
        <f t="shared" ref="X11:X15" si="20">W11/E11</f>
        <v>6.25E-2</v>
      </c>
      <c r="Y11" s="79">
        <f>20/2</f>
        <v>10</v>
      </c>
      <c r="Z11" s="157">
        <v>10</v>
      </c>
      <c r="AA11" s="81">
        <f t="shared" ref="AA11:AA14" si="21">SUM(Z11/(E11))</f>
        <v>6.25E-2</v>
      </c>
      <c r="AB11" s="82">
        <f t="shared" ref="AB11:AB14" si="22">F11+M11+R11+W11</f>
        <v>140</v>
      </c>
      <c r="AC11" s="83">
        <f t="shared" ref="AC11:AC15" si="23">AB11/E11</f>
        <v>0.875</v>
      </c>
      <c r="AD11" s="84">
        <f t="shared" ref="AD11:AD14" si="24">I11+P11+U11+Z11</f>
        <v>140</v>
      </c>
      <c r="AE11" s="85">
        <f t="shared" ref="AE11:AE15" si="25">AD11/E11</f>
        <v>0.875</v>
      </c>
      <c r="AF11" s="86"/>
      <c r="AG11" s="86"/>
    </row>
    <row r="12" spans="1:33" ht="14.7" customHeight="1" x14ac:dyDescent="0.3">
      <c r="A12" s="56">
        <v>1</v>
      </c>
      <c r="B12" s="57" t="s">
        <v>28</v>
      </c>
      <c r="C12" s="58">
        <v>160</v>
      </c>
      <c r="D12" s="59">
        <v>12</v>
      </c>
      <c r="E12" s="60">
        <f t="shared" si="12"/>
        <v>148</v>
      </c>
      <c r="F12" s="61">
        <v>100</v>
      </c>
      <c r="G12" s="62">
        <f t="shared" si="13"/>
        <v>0.67567567567567566</v>
      </c>
      <c r="H12" s="63">
        <f t="shared" ref="H12:H14" si="26">200/2</f>
        <v>100</v>
      </c>
      <c r="I12" s="156">
        <v>100</v>
      </c>
      <c r="J12" s="64">
        <f t="shared" si="14"/>
        <v>0.67567567567567566</v>
      </c>
      <c r="K12" s="65">
        <f t="shared" ref="K12:K14" si="27">SUM(F12*12)-180</f>
        <v>1020</v>
      </c>
      <c r="L12" s="66">
        <f t="shared" si="15"/>
        <v>102</v>
      </c>
      <c r="M12" s="67">
        <v>10</v>
      </c>
      <c r="N12" s="68">
        <f t="shared" si="16"/>
        <v>6.7567567567567571E-2</v>
      </c>
      <c r="O12" s="69">
        <f t="shared" ref="O12:O14" si="28">20/2</f>
        <v>10</v>
      </c>
      <c r="P12" s="70">
        <v>10</v>
      </c>
      <c r="Q12" s="71">
        <f t="shared" si="17"/>
        <v>6.7567567567567571E-2</v>
      </c>
      <c r="R12" s="72">
        <v>20</v>
      </c>
      <c r="S12" s="73">
        <f t="shared" si="18"/>
        <v>0.13513513513513514</v>
      </c>
      <c r="T12" s="74">
        <f t="shared" ref="T12:T14" si="29">40/2</f>
        <v>20</v>
      </c>
      <c r="U12" s="75">
        <v>20</v>
      </c>
      <c r="V12" s="76">
        <f t="shared" si="19"/>
        <v>0.13513513513513514</v>
      </c>
      <c r="W12" s="77">
        <v>10</v>
      </c>
      <c r="X12" s="78">
        <f t="shared" si="20"/>
        <v>6.7567567567567571E-2</v>
      </c>
      <c r="Y12" s="79">
        <f t="shared" ref="Y12:Y14" si="30">20/2</f>
        <v>10</v>
      </c>
      <c r="Z12" s="157">
        <v>10</v>
      </c>
      <c r="AA12" s="81">
        <f t="shared" si="21"/>
        <v>6.7567567567567571E-2</v>
      </c>
      <c r="AB12" s="82">
        <f t="shared" si="22"/>
        <v>140</v>
      </c>
      <c r="AC12" s="83">
        <f t="shared" si="23"/>
        <v>0.94594594594594594</v>
      </c>
      <c r="AD12" s="84">
        <f t="shared" si="24"/>
        <v>140</v>
      </c>
      <c r="AE12" s="85">
        <f t="shared" si="25"/>
        <v>0.94594594594594594</v>
      </c>
      <c r="AF12" s="86"/>
      <c r="AG12" s="86"/>
    </row>
    <row r="13" spans="1:33" ht="14.7" customHeight="1" x14ac:dyDescent="0.3">
      <c r="A13" s="56">
        <v>1</v>
      </c>
      <c r="B13" s="57" t="s">
        <v>29</v>
      </c>
      <c r="C13" s="58">
        <v>160</v>
      </c>
      <c r="D13" s="59">
        <v>16</v>
      </c>
      <c r="E13" s="60">
        <f t="shared" si="12"/>
        <v>144</v>
      </c>
      <c r="F13" s="61">
        <v>100</v>
      </c>
      <c r="G13" s="62">
        <f t="shared" si="13"/>
        <v>0.69444444444444442</v>
      </c>
      <c r="H13" s="63">
        <f t="shared" si="26"/>
        <v>100</v>
      </c>
      <c r="I13" s="156">
        <v>100</v>
      </c>
      <c r="J13" s="64">
        <f t="shared" si="14"/>
        <v>0.69444444444444442</v>
      </c>
      <c r="K13" s="65">
        <f t="shared" si="27"/>
        <v>1020</v>
      </c>
      <c r="L13" s="66">
        <f t="shared" si="15"/>
        <v>102</v>
      </c>
      <c r="M13" s="67">
        <v>10</v>
      </c>
      <c r="N13" s="68">
        <f t="shared" si="16"/>
        <v>6.9444444444444448E-2</v>
      </c>
      <c r="O13" s="69">
        <f t="shared" si="28"/>
        <v>10</v>
      </c>
      <c r="P13" s="70">
        <v>10</v>
      </c>
      <c r="Q13" s="71">
        <f t="shared" si="17"/>
        <v>6.9444444444444448E-2</v>
      </c>
      <c r="R13" s="72">
        <v>20</v>
      </c>
      <c r="S13" s="73">
        <f t="shared" si="18"/>
        <v>0.1388888888888889</v>
      </c>
      <c r="T13" s="74">
        <f t="shared" si="29"/>
        <v>20</v>
      </c>
      <c r="U13" s="75">
        <v>20</v>
      </c>
      <c r="V13" s="76">
        <f t="shared" si="19"/>
        <v>0.1388888888888889</v>
      </c>
      <c r="W13" s="77">
        <v>10</v>
      </c>
      <c r="X13" s="78">
        <f t="shared" si="20"/>
        <v>6.9444444444444448E-2</v>
      </c>
      <c r="Y13" s="79">
        <f t="shared" si="30"/>
        <v>10</v>
      </c>
      <c r="Z13" s="157">
        <v>10</v>
      </c>
      <c r="AA13" s="81">
        <f t="shared" si="21"/>
        <v>6.9444444444444448E-2</v>
      </c>
      <c r="AB13" s="82">
        <f t="shared" si="22"/>
        <v>140</v>
      </c>
      <c r="AC13" s="83">
        <f t="shared" si="23"/>
        <v>0.97222222222222221</v>
      </c>
      <c r="AD13" s="84">
        <f t="shared" si="24"/>
        <v>140</v>
      </c>
      <c r="AE13" s="85">
        <f t="shared" si="25"/>
        <v>0.97222222222222221</v>
      </c>
      <c r="AF13" s="86"/>
      <c r="AG13" s="86"/>
    </row>
    <row r="14" spans="1:33" ht="14.4" customHeight="1" x14ac:dyDescent="0.3">
      <c r="A14" s="56">
        <v>1</v>
      </c>
      <c r="B14" s="57" t="s">
        <v>30</v>
      </c>
      <c r="C14" s="58">
        <v>160</v>
      </c>
      <c r="D14" s="59">
        <v>0</v>
      </c>
      <c r="E14" s="60">
        <f t="shared" si="12"/>
        <v>160</v>
      </c>
      <c r="F14" s="61">
        <v>100</v>
      </c>
      <c r="G14" s="62">
        <f t="shared" si="13"/>
        <v>0.625</v>
      </c>
      <c r="H14" s="63">
        <f t="shared" si="26"/>
        <v>100</v>
      </c>
      <c r="I14" s="156">
        <v>100</v>
      </c>
      <c r="J14" s="64">
        <f t="shared" si="14"/>
        <v>0.625</v>
      </c>
      <c r="K14" s="65">
        <f t="shared" si="27"/>
        <v>1020</v>
      </c>
      <c r="L14" s="66">
        <f t="shared" si="15"/>
        <v>102</v>
      </c>
      <c r="M14" s="67">
        <v>10</v>
      </c>
      <c r="N14" s="68">
        <f t="shared" si="16"/>
        <v>6.25E-2</v>
      </c>
      <c r="O14" s="69">
        <f t="shared" si="28"/>
        <v>10</v>
      </c>
      <c r="P14" s="70">
        <v>10</v>
      </c>
      <c r="Q14" s="71">
        <f t="shared" si="17"/>
        <v>6.25E-2</v>
      </c>
      <c r="R14" s="72">
        <v>20</v>
      </c>
      <c r="S14" s="73">
        <f t="shared" si="18"/>
        <v>0.125</v>
      </c>
      <c r="T14" s="74">
        <f t="shared" si="29"/>
        <v>20</v>
      </c>
      <c r="U14" s="75">
        <v>20</v>
      </c>
      <c r="V14" s="76">
        <f t="shared" si="19"/>
        <v>0.125</v>
      </c>
      <c r="W14" s="77">
        <v>10</v>
      </c>
      <c r="X14" s="78">
        <f t="shared" si="20"/>
        <v>6.25E-2</v>
      </c>
      <c r="Y14" s="79">
        <f t="shared" si="30"/>
        <v>10</v>
      </c>
      <c r="Z14" s="157">
        <v>10</v>
      </c>
      <c r="AA14" s="81">
        <f t="shared" si="21"/>
        <v>6.25E-2</v>
      </c>
      <c r="AB14" s="82">
        <f t="shared" si="22"/>
        <v>140</v>
      </c>
      <c r="AC14" s="83">
        <f t="shared" si="23"/>
        <v>0.875</v>
      </c>
      <c r="AD14" s="84">
        <f t="shared" si="24"/>
        <v>140</v>
      </c>
      <c r="AE14" s="85">
        <f t="shared" si="25"/>
        <v>0.875</v>
      </c>
      <c r="AF14" s="86"/>
      <c r="AG14" s="86"/>
    </row>
    <row r="15" spans="1:33" ht="14.7" customHeight="1" x14ac:dyDescent="0.3">
      <c r="A15" s="87">
        <f>SUM(A11:A14)</f>
        <v>4</v>
      </c>
      <c r="B15" s="88" t="s">
        <v>18</v>
      </c>
      <c r="C15" s="89">
        <f>SUM(C11:C14)</f>
        <v>640</v>
      </c>
      <c r="D15" s="90">
        <f>SUM(D11:D14)</f>
        <v>28</v>
      </c>
      <c r="E15" s="158">
        <f>SUM(E11:E14)</f>
        <v>612</v>
      </c>
      <c r="F15" s="92">
        <f>SUM(F11:F14)</f>
        <v>400</v>
      </c>
      <c r="G15" s="93">
        <f t="shared" si="13"/>
        <v>0.65359477124183007</v>
      </c>
      <c r="H15" s="94">
        <f>SUM(H11:H14)</f>
        <v>400</v>
      </c>
      <c r="I15" s="94">
        <f>SUM(I11:I14)</f>
        <v>400</v>
      </c>
      <c r="J15" s="95">
        <f t="shared" si="14"/>
        <v>0.65359477124183007</v>
      </c>
      <c r="K15" s="159">
        <f>SUM(K11:K14)</f>
        <v>4080</v>
      </c>
      <c r="L15" s="97">
        <f>SUM(L11:L14)</f>
        <v>408</v>
      </c>
      <c r="M15" s="98">
        <f>SUM(M11:M14)</f>
        <v>40</v>
      </c>
      <c r="N15" s="99">
        <f t="shared" si="16"/>
        <v>6.535947712418301E-2</v>
      </c>
      <c r="O15" s="100">
        <f>SUM(O11:O14)</f>
        <v>40</v>
      </c>
      <c r="P15" s="101">
        <f>SUM(P11:P14)</f>
        <v>40</v>
      </c>
      <c r="Q15" s="102">
        <f>SUM(P15/E15)</f>
        <v>6.535947712418301E-2</v>
      </c>
      <c r="R15" s="103">
        <f>SUM(R11:R14)</f>
        <v>80</v>
      </c>
      <c r="S15" s="104">
        <f t="shared" si="18"/>
        <v>0.13071895424836602</v>
      </c>
      <c r="T15" s="105">
        <f>SUM(T11:T14)</f>
        <v>80</v>
      </c>
      <c r="U15" s="106">
        <f>SUM(U11:U14)</f>
        <v>80</v>
      </c>
      <c r="V15" s="107">
        <f>SUM(U15/E15)</f>
        <v>0.13071895424836602</v>
      </c>
      <c r="W15" s="108">
        <f>SUM(W11:W14)</f>
        <v>40</v>
      </c>
      <c r="X15" s="109">
        <f t="shared" si="20"/>
        <v>6.535947712418301E-2</v>
      </c>
      <c r="Y15" s="110">
        <f>SUM(Y11:Y14)</f>
        <v>40</v>
      </c>
      <c r="Z15" s="111">
        <f>SUM(Z11:Z14)</f>
        <v>40</v>
      </c>
      <c r="AA15" s="112">
        <f>SUM(Z15/E15)</f>
        <v>6.535947712418301E-2</v>
      </c>
      <c r="AB15" s="160">
        <f>SUM(AB11:AB14)</f>
        <v>560</v>
      </c>
      <c r="AC15" s="114">
        <f t="shared" si="23"/>
        <v>0.91503267973856206</v>
      </c>
      <c r="AD15" s="115">
        <f>SUM(AD11:AD14)</f>
        <v>560</v>
      </c>
      <c r="AE15" s="116">
        <f t="shared" si="25"/>
        <v>0.91503267973856206</v>
      </c>
      <c r="AF15" s="117"/>
      <c r="AG15" s="118"/>
    </row>
    <row r="16" spans="1:33" s="149" customFormat="1" ht="14.7" customHeight="1" x14ac:dyDescent="0.3">
      <c r="A16" s="119"/>
      <c r="B16" s="120" t="s">
        <v>19</v>
      </c>
      <c r="C16" s="121"/>
      <c r="D16" s="122"/>
      <c r="E16" s="161"/>
      <c r="F16" s="124"/>
      <c r="G16" s="125"/>
      <c r="H16" s="126"/>
      <c r="I16" s="127">
        <f>I15-F15</f>
        <v>0</v>
      </c>
      <c r="J16" s="128">
        <f>J15-G15</f>
        <v>0</v>
      </c>
      <c r="K16" s="129"/>
      <c r="L16" s="130"/>
      <c r="M16" s="131"/>
      <c r="N16" s="132"/>
      <c r="O16" s="133"/>
      <c r="P16" s="134">
        <f>P15-M15</f>
        <v>0</v>
      </c>
      <c r="Q16" s="189">
        <f>Q15-N15</f>
        <v>0</v>
      </c>
      <c r="R16" s="135"/>
      <c r="S16" s="136"/>
      <c r="T16" s="137"/>
      <c r="U16" s="138">
        <f>U15-R15</f>
        <v>0</v>
      </c>
      <c r="V16" s="190">
        <f>V15-S15</f>
        <v>0</v>
      </c>
      <c r="W16" s="139"/>
      <c r="X16" s="140"/>
      <c r="Y16" s="141"/>
      <c r="Z16" s="142">
        <f>Z15-W15</f>
        <v>0</v>
      </c>
      <c r="AA16" s="143">
        <f>AA15-X15</f>
        <v>0</v>
      </c>
      <c r="AB16" s="162"/>
      <c r="AC16" s="145"/>
      <c r="AD16" s="146">
        <f>AD15-AB15</f>
        <v>0</v>
      </c>
      <c r="AE16" s="163">
        <f>AE15-AC15</f>
        <v>0</v>
      </c>
      <c r="AF16" s="147"/>
      <c r="AG16" s="148"/>
    </row>
    <row r="17" spans="1:33" ht="14.7" customHeight="1" x14ac:dyDescent="0.3">
      <c r="B17" s="164"/>
      <c r="C17" s="165"/>
      <c r="D17" s="90"/>
      <c r="E17" s="166"/>
      <c r="F17" s="167"/>
      <c r="G17" s="168"/>
      <c r="H17" s="168"/>
      <c r="I17" s="169"/>
      <c r="J17" s="95"/>
      <c r="K17" s="170"/>
      <c r="L17" s="171"/>
      <c r="M17" s="172"/>
      <c r="N17" s="101"/>
      <c r="O17" s="100"/>
      <c r="P17" s="101"/>
      <c r="Q17" s="173"/>
      <c r="R17" s="174"/>
      <c r="S17" s="175"/>
      <c r="T17" s="105"/>
      <c r="U17" s="75"/>
      <c r="V17" s="176"/>
      <c r="W17" s="177"/>
      <c r="X17" s="178"/>
      <c r="Y17" s="110"/>
      <c r="Z17" s="157"/>
      <c r="AA17" s="179"/>
      <c r="AB17" s="180"/>
      <c r="AC17" s="181"/>
      <c r="AD17" s="182"/>
      <c r="AE17" s="183"/>
      <c r="AF17" s="184"/>
      <c r="AG17" s="185"/>
    </row>
    <row r="18" spans="1:33" ht="14.7" customHeight="1" x14ac:dyDescent="0.3">
      <c r="B18" s="31" t="s">
        <v>21</v>
      </c>
      <c r="C18" s="165"/>
      <c r="D18" s="90"/>
      <c r="E18" s="166"/>
      <c r="F18" s="167"/>
      <c r="G18" s="168"/>
      <c r="H18" s="168"/>
      <c r="I18" s="169"/>
      <c r="J18" s="95"/>
      <c r="K18" s="170"/>
      <c r="L18" s="171"/>
      <c r="M18" s="172"/>
      <c r="N18" s="101"/>
      <c r="O18" s="100"/>
      <c r="P18" s="101"/>
      <c r="Q18" s="173"/>
      <c r="R18" s="174"/>
      <c r="S18" s="175"/>
      <c r="T18" s="105"/>
      <c r="U18" s="75"/>
      <c r="V18" s="176"/>
      <c r="W18" s="177"/>
      <c r="X18" s="178"/>
      <c r="Y18" s="110"/>
      <c r="Z18" s="157"/>
      <c r="AA18" s="179"/>
      <c r="AB18" s="180"/>
      <c r="AC18" s="181"/>
      <c r="AD18" s="182"/>
      <c r="AE18" s="183"/>
      <c r="AF18" s="184"/>
      <c r="AG18" s="185"/>
    </row>
    <row r="19" spans="1:33" ht="14.7" customHeight="1" x14ac:dyDescent="0.3">
      <c r="A19" s="186">
        <v>1</v>
      </c>
      <c r="B19" s="57" t="s">
        <v>31</v>
      </c>
      <c r="C19" s="58">
        <v>160</v>
      </c>
      <c r="D19" s="59">
        <v>40</v>
      </c>
      <c r="E19" s="60">
        <f>C19-D19</f>
        <v>120</v>
      </c>
      <c r="F19" s="61">
        <v>100</v>
      </c>
      <c r="G19" s="62">
        <f t="shared" ref="G19:G23" si="31">F19/E19</f>
        <v>0.83333333333333337</v>
      </c>
      <c r="H19" s="63">
        <f t="shared" ref="H19:H22" si="32">200/2</f>
        <v>100</v>
      </c>
      <c r="I19" s="156">
        <v>100</v>
      </c>
      <c r="J19" s="64">
        <f t="shared" ref="J19:J23" si="33">SUM(I19/(E19))</f>
        <v>0.83333333333333337</v>
      </c>
      <c r="K19" s="65">
        <f t="shared" ref="K19:K22" si="34">SUM(F19*12)-180</f>
        <v>1020</v>
      </c>
      <c r="L19" s="66">
        <f t="shared" ref="L19:L22" si="35">K19/10</f>
        <v>102</v>
      </c>
      <c r="M19" s="67">
        <v>2</v>
      </c>
      <c r="N19" s="68">
        <f t="shared" ref="N19:N23" si="36">M19/E19</f>
        <v>1.6666666666666666E-2</v>
      </c>
      <c r="O19" s="69">
        <f>4/2</f>
        <v>2</v>
      </c>
      <c r="P19" s="70">
        <v>2</v>
      </c>
      <c r="Q19" s="71">
        <f>SUM(M19/E19)</f>
        <v>1.6666666666666666E-2</v>
      </c>
      <c r="R19" s="72">
        <v>10</v>
      </c>
      <c r="S19" s="73">
        <f t="shared" ref="S19:S23" si="37">R19/E19</f>
        <v>8.3333333333333329E-2</v>
      </c>
      <c r="T19" s="74">
        <f>20/2</f>
        <v>10</v>
      </c>
      <c r="U19" s="75">
        <v>10</v>
      </c>
      <c r="V19" s="76">
        <f>SUM(U19/(E19))</f>
        <v>8.3333333333333329E-2</v>
      </c>
      <c r="W19" s="77">
        <v>10</v>
      </c>
      <c r="X19" s="78">
        <f t="shared" ref="X19:X23" si="38">W19/E19</f>
        <v>8.3333333333333329E-2</v>
      </c>
      <c r="Y19" s="79">
        <f t="shared" ref="Y19:Y22" si="39">20/2</f>
        <v>10</v>
      </c>
      <c r="Z19" s="157">
        <v>10</v>
      </c>
      <c r="AA19" s="81">
        <f>SUM(Z19/(E19))</f>
        <v>8.3333333333333329E-2</v>
      </c>
      <c r="AB19" s="82">
        <f>F19+M19+R19+W19</f>
        <v>122</v>
      </c>
      <c r="AC19" s="83">
        <f t="shared" ref="AC19:AC23" si="40">AB19/E19</f>
        <v>1.0166666666666666</v>
      </c>
      <c r="AD19" s="84">
        <f>I19+P19+U19+Z19</f>
        <v>122</v>
      </c>
      <c r="AE19" s="85">
        <f t="shared" ref="AE19:AE23" si="41">AD19/E19</f>
        <v>1.0166666666666666</v>
      </c>
      <c r="AF19" s="86"/>
      <c r="AG19" s="86"/>
    </row>
    <row r="20" spans="1:33" ht="14.7" customHeight="1" x14ac:dyDescent="0.3">
      <c r="A20" s="186">
        <v>1</v>
      </c>
      <c r="B20" s="57" t="s">
        <v>32</v>
      </c>
      <c r="C20" s="58">
        <v>160</v>
      </c>
      <c r="D20" s="59">
        <v>0</v>
      </c>
      <c r="E20" s="60">
        <f>C20-D20</f>
        <v>160</v>
      </c>
      <c r="F20" s="61">
        <v>100</v>
      </c>
      <c r="G20" s="62">
        <f t="shared" si="31"/>
        <v>0.625</v>
      </c>
      <c r="H20" s="63">
        <f t="shared" si="32"/>
        <v>100</v>
      </c>
      <c r="I20" s="156">
        <v>100</v>
      </c>
      <c r="J20" s="64">
        <f t="shared" si="33"/>
        <v>0.625</v>
      </c>
      <c r="K20" s="65">
        <f t="shared" si="34"/>
        <v>1020</v>
      </c>
      <c r="L20" s="66">
        <f t="shared" si="35"/>
        <v>102</v>
      </c>
      <c r="M20" s="67">
        <v>2</v>
      </c>
      <c r="N20" s="68">
        <f t="shared" si="36"/>
        <v>1.2500000000000001E-2</v>
      </c>
      <c r="O20" s="69">
        <f t="shared" ref="O20:O22" si="42">4/2</f>
        <v>2</v>
      </c>
      <c r="P20" s="70">
        <v>2</v>
      </c>
      <c r="Q20" s="71">
        <f>SUM(M20/E20)</f>
        <v>1.2500000000000001E-2</v>
      </c>
      <c r="R20" s="72">
        <v>10</v>
      </c>
      <c r="S20" s="73">
        <f t="shared" si="37"/>
        <v>6.25E-2</v>
      </c>
      <c r="T20" s="74">
        <f t="shared" ref="T20:T22" si="43">20/2</f>
        <v>10</v>
      </c>
      <c r="U20" s="75">
        <v>10</v>
      </c>
      <c r="V20" s="76">
        <f>SUM(U20/(E20))</f>
        <v>6.25E-2</v>
      </c>
      <c r="W20" s="77">
        <v>10</v>
      </c>
      <c r="X20" s="78">
        <f t="shared" si="38"/>
        <v>6.25E-2</v>
      </c>
      <c r="Y20" s="79">
        <f t="shared" si="39"/>
        <v>10</v>
      </c>
      <c r="Z20" s="157">
        <v>10</v>
      </c>
      <c r="AA20" s="81">
        <f>SUM(Z20/(E20))</f>
        <v>6.25E-2</v>
      </c>
      <c r="AB20" s="82">
        <f>F20+M20+R20+W20</f>
        <v>122</v>
      </c>
      <c r="AC20" s="83">
        <f t="shared" si="40"/>
        <v>0.76249999999999996</v>
      </c>
      <c r="AD20" s="84">
        <f>I20+P20+U20+Z20</f>
        <v>122</v>
      </c>
      <c r="AE20" s="85">
        <f t="shared" si="41"/>
        <v>0.76249999999999996</v>
      </c>
      <c r="AF20" s="86"/>
      <c r="AG20" s="86"/>
    </row>
    <row r="21" spans="1:33" ht="14.7" customHeight="1" x14ac:dyDescent="0.3">
      <c r="A21" s="186">
        <v>1</v>
      </c>
      <c r="B21" s="57" t="s">
        <v>33</v>
      </c>
      <c r="C21" s="58">
        <v>160</v>
      </c>
      <c r="D21" s="59">
        <v>0</v>
      </c>
      <c r="E21" s="60">
        <f>C21-D21</f>
        <v>160</v>
      </c>
      <c r="F21" s="61">
        <v>100</v>
      </c>
      <c r="G21" s="62">
        <f t="shared" si="31"/>
        <v>0.625</v>
      </c>
      <c r="H21" s="63">
        <f t="shared" si="32"/>
        <v>100</v>
      </c>
      <c r="I21" s="156">
        <v>100</v>
      </c>
      <c r="J21" s="64">
        <f t="shared" si="33"/>
        <v>0.625</v>
      </c>
      <c r="K21" s="65">
        <f t="shared" si="34"/>
        <v>1020</v>
      </c>
      <c r="L21" s="66">
        <f t="shared" si="35"/>
        <v>102</v>
      </c>
      <c r="M21" s="67">
        <v>2</v>
      </c>
      <c r="N21" s="68">
        <f t="shared" si="36"/>
        <v>1.2500000000000001E-2</v>
      </c>
      <c r="O21" s="69">
        <f t="shared" si="42"/>
        <v>2</v>
      </c>
      <c r="P21" s="70">
        <v>2</v>
      </c>
      <c r="Q21" s="71">
        <f>SUM(M21/E21)</f>
        <v>1.2500000000000001E-2</v>
      </c>
      <c r="R21" s="72">
        <v>10</v>
      </c>
      <c r="S21" s="73">
        <f t="shared" si="37"/>
        <v>6.25E-2</v>
      </c>
      <c r="T21" s="74">
        <f t="shared" si="43"/>
        <v>10</v>
      </c>
      <c r="U21" s="75">
        <v>10</v>
      </c>
      <c r="V21" s="76">
        <f>SUM(U21/(E21))</f>
        <v>6.25E-2</v>
      </c>
      <c r="W21" s="77">
        <v>10</v>
      </c>
      <c r="X21" s="78">
        <f t="shared" si="38"/>
        <v>6.25E-2</v>
      </c>
      <c r="Y21" s="79">
        <f t="shared" si="39"/>
        <v>10</v>
      </c>
      <c r="Z21" s="157">
        <v>10</v>
      </c>
      <c r="AA21" s="81">
        <f>SUM(Z21/(E21))</f>
        <v>6.25E-2</v>
      </c>
      <c r="AB21" s="82">
        <f>F21+M21+R21+W21</f>
        <v>122</v>
      </c>
      <c r="AC21" s="83">
        <f t="shared" si="40"/>
        <v>0.76249999999999996</v>
      </c>
      <c r="AD21" s="84">
        <f>I21+P21+U21+Z21</f>
        <v>122</v>
      </c>
      <c r="AE21" s="85">
        <f t="shared" si="41"/>
        <v>0.76249999999999996</v>
      </c>
      <c r="AF21" s="86"/>
      <c r="AG21" s="86"/>
    </row>
    <row r="22" spans="1:33" ht="14.7" customHeight="1" x14ac:dyDescent="0.3">
      <c r="A22" s="186">
        <v>1</v>
      </c>
      <c r="B22" s="57" t="s">
        <v>34</v>
      </c>
      <c r="C22" s="58">
        <v>160</v>
      </c>
      <c r="D22" s="59">
        <v>0</v>
      </c>
      <c r="E22" s="60">
        <f>C22-D22</f>
        <v>160</v>
      </c>
      <c r="F22" s="61">
        <v>100</v>
      </c>
      <c r="G22" s="62">
        <f t="shared" si="31"/>
        <v>0.625</v>
      </c>
      <c r="H22" s="63">
        <f t="shared" si="32"/>
        <v>100</v>
      </c>
      <c r="I22" s="156">
        <v>100</v>
      </c>
      <c r="J22" s="64">
        <f t="shared" si="33"/>
        <v>0.625</v>
      </c>
      <c r="K22" s="65">
        <f t="shared" si="34"/>
        <v>1020</v>
      </c>
      <c r="L22" s="66">
        <f t="shared" si="35"/>
        <v>102</v>
      </c>
      <c r="M22" s="67">
        <v>2</v>
      </c>
      <c r="N22" s="68">
        <f t="shared" si="36"/>
        <v>1.2500000000000001E-2</v>
      </c>
      <c r="O22" s="69">
        <f t="shared" si="42"/>
        <v>2</v>
      </c>
      <c r="P22" s="70">
        <v>2</v>
      </c>
      <c r="Q22" s="71">
        <f>SUM(M22/E22)</f>
        <v>1.2500000000000001E-2</v>
      </c>
      <c r="R22" s="72">
        <v>10</v>
      </c>
      <c r="S22" s="73">
        <f t="shared" si="37"/>
        <v>6.25E-2</v>
      </c>
      <c r="T22" s="74">
        <f t="shared" si="43"/>
        <v>10</v>
      </c>
      <c r="U22" s="75">
        <v>10</v>
      </c>
      <c r="V22" s="76">
        <f>SUM(U22/(E22))</f>
        <v>6.25E-2</v>
      </c>
      <c r="W22" s="77">
        <v>10</v>
      </c>
      <c r="X22" s="78">
        <f t="shared" si="38"/>
        <v>6.25E-2</v>
      </c>
      <c r="Y22" s="79">
        <f t="shared" si="39"/>
        <v>10</v>
      </c>
      <c r="Z22" s="157">
        <v>10</v>
      </c>
      <c r="AA22" s="81">
        <f>SUM(Z22/(E22))</f>
        <v>6.25E-2</v>
      </c>
      <c r="AB22" s="82">
        <f>F22+M22+R22+W22</f>
        <v>122</v>
      </c>
      <c r="AC22" s="83">
        <f t="shared" si="40"/>
        <v>0.76249999999999996</v>
      </c>
      <c r="AD22" s="84">
        <f>I22+P22+U22+Z22</f>
        <v>122</v>
      </c>
      <c r="AE22" s="85">
        <f t="shared" si="41"/>
        <v>0.76249999999999996</v>
      </c>
      <c r="AF22" s="86"/>
      <c r="AG22" s="86"/>
    </row>
    <row r="23" spans="1:33" ht="14.7" customHeight="1" x14ac:dyDescent="0.3">
      <c r="A23" s="187">
        <f>SUM(A19:A22)</f>
        <v>4</v>
      </c>
      <c r="B23" s="88" t="s">
        <v>18</v>
      </c>
      <c r="C23" s="89">
        <f>SUM(C19:C22)</f>
        <v>640</v>
      </c>
      <c r="D23" s="89">
        <f>SUM(D19:D22)</f>
        <v>40</v>
      </c>
      <c r="E23" s="91">
        <f>SUM(E19:E22)</f>
        <v>600</v>
      </c>
      <c r="F23" s="92">
        <f>SUM(F19:F22)</f>
        <v>400</v>
      </c>
      <c r="G23" s="93">
        <f t="shared" si="31"/>
        <v>0.66666666666666663</v>
      </c>
      <c r="H23" s="94">
        <f>SUM(H19:H22)</f>
        <v>400</v>
      </c>
      <c r="I23" s="94">
        <f>SUM(I19:I22)</f>
        <v>400</v>
      </c>
      <c r="J23" s="95">
        <f t="shared" si="33"/>
        <v>0.66666666666666663</v>
      </c>
      <c r="K23" s="159">
        <f>SUM(K19:K22)</f>
        <v>4080</v>
      </c>
      <c r="L23" s="97">
        <f>SUM(L19:L22)</f>
        <v>408</v>
      </c>
      <c r="M23" s="98">
        <f>SUM(M19:M22)</f>
        <v>8</v>
      </c>
      <c r="N23" s="99">
        <f t="shared" si="36"/>
        <v>1.3333333333333334E-2</v>
      </c>
      <c r="O23" s="100">
        <f>SUM(O19:O22)</f>
        <v>8</v>
      </c>
      <c r="P23" s="101">
        <f>SUM(P19:P22)</f>
        <v>8</v>
      </c>
      <c r="Q23" s="102">
        <f>SUM(P23/E23)</f>
        <v>1.3333333333333334E-2</v>
      </c>
      <c r="R23" s="103">
        <f>SUM(R19:R22)</f>
        <v>40</v>
      </c>
      <c r="S23" s="104">
        <f t="shared" si="37"/>
        <v>6.6666666666666666E-2</v>
      </c>
      <c r="T23" s="105">
        <f>SUM(T19:T22)</f>
        <v>40</v>
      </c>
      <c r="U23" s="106">
        <f>SUM(U19:U22)</f>
        <v>40</v>
      </c>
      <c r="V23" s="107">
        <f>SUM(U23/E23)</f>
        <v>6.6666666666666666E-2</v>
      </c>
      <c r="W23" s="108">
        <f>SUM(W19:W22)</f>
        <v>40</v>
      </c>
      <c r="X23" s="109">
        <f t="shared" si="38"/>
        <v>6.6666666666666666E-2</v>
      </c>
      <c r="Y23" s="110">
        <f>SUM(Y19:Y22)</f>
        <v>40</v>
      </c>
      <c r="Z23" s="111">
        <f>SUM(Z19:Z22)</f>
        <v>40</v>
      </c>
      <c r="AA23" s="112">
        <f>SUM(Z23/E23)</f>
        <v>6.6666666666666666E-2</v>
      </c>
      <c r="AB23" s="160">
        <f>SUM(AB19:AB22)</f>
        <v>488</v>
      </c>
      <c r="AC23" s="114">
        <f t="shared" si="40"/>
        <v>0.81333333333333335</v>
      </c>
      <c r="AD23" s="115">
        <f>SUM(AD19:AD22)</f>
        <v>488</v>
      </c>
      <c r="AE23" s="116">
        <f t="shared" si="41"/>
        <v>0.81333333333333335</v>
      </c>
      <c r="AF23" s="117"/>
      <c r="AG23" s="118"/>
    </row>
    <row r="24" spans="1:33" s="149" customFormat="1" ht="14.7" customHeight="1" x14ac:dyDescent="0.3">
      <c r="A24" s="188"/>
      <c r="B24" s="120" t="s">
        <v>19</v>
      </c>
      <c r="C24" s="121"/>
      <c r="D24" s="121"/>
      <c r="E24" s="123"/>
      <c r="F24" s="124"/>
      <c r="G24" s="125"/>
      <c r="H24" s="126"/>
      <c r="I24" s="127">
        <f>I23-F23</f>
        <v>0</v>
      </c>
      <c r="J24" s="128">
        <f>J23-G23</f>
        <v>0</v>
      </c>
      <c r="K24" s="129"/>
      <c r="L24" s="130"/>
      <c r="M24" s="131"/>
      <c r="N24" s="132"/>
      <c r="O24" s="133"/>
      <c r="P24" s="134">
        <f>P23-M23</f>
        <v>0</v>
      </c>
      <c r="Q24" s="189">
        <f>Q23-N23</f>
        <v>0</v>
      </c>
      <c r="R24" s="135"/>
      <c r="S24" s="136"/>
      <c r="T24" s="137"/>
      <c r="U24" s="138">
        <f>U23-R23</f>
        <v>0</v>
      </c>
      <c r="V24" s="190">
        <f>V23-S23</f>
        <v>0</v>
      </c>
      <c r="W24" s="139"/>
      <c r="X24" s="140"/>
      <c r="Y24" s="141"/>
      <c r="Z24" s="142">
        <f>Z23-W23</f>
        <v>0</v>
      </c>
      <c r="AA24" s="143">
        <f>AA23-X23</f>
        <v>0</v>
      </c>
      <c r="AB24" s="162"/>
      <c r="AC24" s="145"/>
      <c r="AD24" s="146">
        <f>AD23-AB23</f>
        <v>0</v>
      </c>
      <c r="AE24" s="163">
        <f>AE23-AC23</f>
        <v>0</v>
      </c>
      <c r="AF24" s="147"/>
      <c r="AG24" s="148"/>
    </row>
    <row r="25" spans="1:33" ht="14.7" customHeight="1" x14ac:dyDescent="0.3">
      <c r="B25" s="164"/>
      <c r="C25" s="89"/>
      <c r="D25" s="90"/>
      <c r="E25" s="91"/>
      <c r="F25" s="61"/>
      <c r="G25" s="63"/>
      <c r="H25" s="63"/>
      <c r="I25" s="94"/>
      <c r="J25" s="95"/>
      <c r="K25" s="159"/>
      <c r="L25" s="97"/>
      <c r="M25" s="172"/>
      <c r="N25" s="101"/>
      <c r="O25" s="100"/>
      <c r="P25" s="101"/>
      <c r="Q25" s="191"/>
      <c r="R25" s="72"/>
      <c r="S25" s="192"/>
      <c r="T25" s="74"/>
      <c r="U25" s="175"/>
      <c r="V25" s="107"/>
      <c r="W25" s="77"/>
      <c r="X25" s="193"/>
      <c r="Y25" s="79"/>
      <c r="Z25" s="178"/>
      <c r="AA25" s="112"/>
      <c r="AB25" s="194"/>
      <c r="AC25" s="114"/>
      <c r="AD25" s="182"/>
      <c r="AE25" s="195"/>
      <c r="AF25" s="196"/>
      <c r="AG25" s="196"/>
    </row>
    <row r="26" spans="1:33" ht="14.7" customHeight="1" x14ac:dyDescent="0.3">
      <c r="B26" s="31" t="s">
        <v>22</v>
      </c>
      <c r="C26" s="165"/>
      <c r="D26" s="90"/>
      <c r="E26" s="166"/>
      <c r="F26" s="61"/>
      <c r="G26" s="63"/>
      <c r="H26" s="63"/>
      <c r="I26" s="169"/>
      <c r="J26" s="95"/>
      <c r="K26" s="170"/>
      <c r="L26" s="171"/>
      <c r="M26" s="172"/>
      <c r="N26" s="101"/>
      <c r="O26" s="100"/>
      <c r="P26" s="101"/>
      <c r="Q26" s="173"/>
      <c r="R26" s="72"/>
      <c r="S26" s="192"/>
      <c r="T26" s="74"/>
      <c r="U26" s="75"/>
      <c r="V26" s="176"/>
      <c r="W26" s="77"/>
      <c r="X26" s="193"/>
      <c r="Y26" s="79"/>
      <c r="Z26" s="157"/>
      <c r="AA26" s="179"/>
      <c r="AB26" s="180"/>
      <c r="AC26" s="181"/>
      <c r="AD26" s="182"/>
      <c r="AE26" s="183"/>
      <c r="AF26" s="184"/>
      <c r="AG26" s="185"/>
    </row>
    <row r="27" spans="1:33" ht="14.7" customHeight="1" x14ac:dyDescent="0.3">
      <c r="A27" s="56">
        <v>1</v>
      </c>
      <c r="B27" s="57" t="s">
        <v>35</v>
      </c>
      <c r="C27" s="58">
        <v>160</v>
      </c>
      <c r="D27" s="59">
        <v>0</v>
      </c>
      <c r="E27" s="60">
        <f>C27-D27</f>
        <v>160</v>
      </c>
      <c r="F27" s="61">
        <v>100</v>
      </c>
      <c r="G27" s="62">
        <f t="shared" ref="G27:G30" si="44">F27/E27</f>
        <v>0.625</v>
      </c>
      <c r="H27" s="63">
        <f t="shared" ref="H27:H29" si="45">200/2</f>
        <v>100</v>
      </c>
      <c r="I27" s="156">
        <v>100</v>
      </c>
      <c r="J27" s="64">
        <f t="shared" ref="J27:J30" si="46">SUM(I27/(E27))</f>
        <v>0.625</v>
      </c>
      <c r="K27" s="65">
        <f t="shared" ref="K27:K29" si="47">SUM(F27*12)-180</f>
        <v>1020</v>
      </c>
      <c r="L27" s="66">
        <f t="shared" ref="L27:L29" si="48">K27/10</f>
        <v>102</v>
      </c>
      <c r="M27" s="67">
        <v>2</v>
      </c>
      <c r="N27" s="68">
        <f t="shared" ref="N27:N30" si="49">M27/E27</f>
        <v>1.2500000000000001E-2</v>
      </c>
      <c r="O27" s="69">
        <f>4/2</f>
        <v>2</v>
      </c>
      <c r="P27" s="70">
        <v>2</v>
      </c>
      <c r="Q27" s="71">
        <f>SUM(M27/E27)</f>
        <v>1.2500000000000001E-2</v>
      </c>
      <c r="R27" s="72">
        <v>15</v>
      </c>
      <c r="S27" s="73">
        <f t="shared" ref="S27:S30" si="50">R27/E27</f>
        <v>9.375E-2</v>
      </c>
      <c r="T27" s="74">
        <f>30/2</f>
        <v>15</v>
      </c>
      <c r="U27" s="75">
        <v>15</v>
      </c>
      <c r="V27" s="76">
        <f>SUM(U27/(E27))</f>
        <v>9.375E-2</v>
      </c>
      <c r="W27" s="77">
        <v>10</v>
      </c>
      <c r="X27" s="78">
        <f t="shared" ref="X27:X30" si="51">W27/E27</f>
        <v>6.25E-2</v>
      </c>
      <c r="Y27" s="79">
        <f t="shared" ref="Y27:Y29" si="52">20/2</f>
        <v>10</v>
      </c>
      <c r="Z27" s="157">
        <v>10</v>
      </c>
      <c r="AA27" s="81">
        <f>SUM(Z27/(E27))</f>
        <v>6.25E-2</v>
      </c>
      <c r="AB27" s="82">
        <f>F27+M27+R27+W27</f>
        <v>127</v>
      </c>
      <c r="AC27" s="83">
        <f t="shared" ref="AC27:AC30" si="53">AB27/E27</f>
        <v>0.79374999999999996</v>
      </c>
      <c r="AD27" s="84">
        <f>I27+P27+U27+Z27</f>
        <v>127</v>
      </c>
      <c r="AE27" s="85">
        <f t="shared" ref="AE27:AE30" si="54">AD27/E27</f>
        <v>0.79374999999999996</v>
      </c>
      <c r="AF27" s="86"/>
      <c r="AG27" s="86"/>
    </row>
    <row r="28" spans="1:33" ht="14.7" customHeight="1" x14ac:dyDescent="0.3">
      <c r="A28" s="56">
        <v>1</v>
      </c>
      <c r="B28" s="57" t="s">
        <v>36</v>
      </c>
      <c r="C28" s="58">
        <v>160</v>
      </c>
      <c r="D28" s="59">
        <v>0</v>
      </c>
      <c r="E28" s="60">
        <f>C28-D28</f>
        <v>160</v>
      </c>
      <c r="F28" s="61">
        <v>100</v>
      </c>
      <c r="G28" s="62">
        <f t="shared" si="44"/>
        <v>0.625</v>
      </c>
      <c r="H28" s="63">
        <f t="shared" si="45"/>
        <v>100</v>
      </c>
      <c r="I28" s="156">
        <v>100</v>
      </c>
      <c r="J28" s="64">
        <f t="shared" si="46"/>
        <v>0.625</v>
      </c>
      <c r="K28" s="65">
        <f t="shared" si="47"/>
        <v>1020</v>
      </c>
      <c r="L28" s="66">
        <f t="shared" si="48"/>
        <v>102</v>
      </c>
      <c r="M28" s="67">
        <v>2</v>
      </c>
      <c r="N28" s="68">
        <f t="shared" si="49"/>
        <v>1.2500000000000001E-2</v>
      </c>
      <c r="O28" s="69">
        <f t="shared" ref="O28:O29" si="55">4/2</f>
        <v>2</v>
      </c>
      <c r="P28" s="70">
        <v>2</v>
      </c>
      <c r="Q28" s="71">
        <f>SUM(M28/E28)</f>
        <v>1.2500000000000001E-2</v>
      </c>
      <c r="R28" s="72">
        <v>15</v>
      </c>
      <c r="S28" s="73">
        <f t="shared" si="50"/>
        <v>9.375E-2</v>
      </c>
      <c r="T28" s="74">
        <f t="shared" ref="T28:T29" si="56">30/2</f>
        <v>15</v>
      </c>
      <c r="U28" s="75">
        <v>15</v>
      </c>
      <c r="V28" s="76">
        <f>SUM(U28/(E28))</f>
        <v>9.375E-2</v>
      </c>
      <c r="W28" s="77">
        <v>10</v>
      </c>
      <c r="X28" s="78">
        <f t="shared" si="51"/>
        <v>6.25E-2</v>
      </c>
      <c r="Y28" s="79">
        <f t="shared" si="52"/>
        <v>10</v>
      </c>
      <c r="Z28" s="157">
        <v>10</v>
      </c>
      <c r="AA28" s="81">
        <f>SUM(Z28/(E28))</f>
        <v>6.25E-2</v>
      </c>
      <c r="AB28" s="82">
        <f>F28+M28+R28+W28</f>
        <v>127</v>
      </c>
      <c r="AC28" s="83">
        <f t="shared" si="53"/>
        <v>0.79374999999999996</v>
      </c>
      <c r="AD28" s="84">
        <f>I28+P28+U28+Z28</f>
        <v>127</v>
      </c>
      <c r="AE28" s="85">
        <f t="shared" si="54"/>
        <v>0.79374999999999996</v>
      </c>
      <c r="AF28" s="86"/>
      <c r="AG28" s="86"/>
    </row>
    <row r="29" spans="1:33" ht="14.7" customHeight="1" x14ac:dyDescent="0.3">
      <c r="A29" s="56">
        <v>1</v>
      </c>
      <c r="B29" s="57" t="s">
        <v>37</v>
      </c>
      <c r="C29" s="58">
        <v>160</v>
      </c>
      <c r="D29" s="59">
        <v>0</v>
      </c>
      <c r="E29" s="60">
        <f>C29-D29</f>
        <v>160</v>
      </c>
      <c r="F29" s="61">
        <v>100</v>
      </c>
      <c r="G29" s="62">
        <f t="shared" si="44"/>
        <v>0.625</v>
      </c>
      <c r="H29" s="63">
        <f t="shared" si="45"/>
        <v>100</v>
      </c>
      <c r="I29" s="156">
        <v>100</v>
      </c>
      <c r="J29" s="64">
        <f t="shared" si="46"/>
        <v>0.625</v>
      </c>
      <c r="K29" s="65">
        <f t="shared" si="47"/>
        <v>1020</v>
      </c>
      <c r="L29" s="66">
        <f t="shared" si="48"/>
        <v>102</v>
      </c>
      <c r="M29" s="67">
        <v>2</v>
      </c>
      <c r="N29" s="68">
        <f t="shared" si="49"/>
        <v>1.2500000000000001E-2</v>
      </c>
      <c r="O29" s="69">
        <f t="shared" si="55"/>
        <v>2</v>
      </c>
      <c r="P29" s="70">
        <v>2</v>
      </c>
      <c r="Q29" s="71">
        <f>SUM(M29/E29)</f>
        <v>1.2500000000000001E-2</v>
      </c>
      <c r="R29" s="72">
        <v>15</v>
      </c>
      <c r="S29" s="73">
        <f t="shared" si="50"/>
        <v>9.375E-2</v>
      </c>
      <c r="T29" s="74">
        <f t="shared" si="56"/>
        <v>15</v>
      </c>
      <c r="U29" s="75">
        <v>15</v>
      </c>
      <c r="V29" s="76">
        <f>SUM(U29/(E29))</f>
        <v>9.375E-2</v>
      </c>
      <c r="W29" s="77">
        <v>10</v>
      </c>
      <c r="X29" s="78">
        <f t="shared" si="51"/>
        <v>6.25E-2</v>
      </c>
      <c r="Y29" s="79">
        <f t="shared" si="52"/>
        <v>10</v>
      </c>
      <c r="Z29" s="157">
        <v>10</v>
      </c>
      <c r="AA29" s="81">
        <f>SUM(Z29/(E29))</f>
        <v>6.25E-2</v>
      </c>
      <c r="AB29" s="82">
        <f>F29+M29+R29+W29</f>
        <v>127</v>
      </c>
      <c r="AC29" s="83">
        <f t="shared" si="53"/>
        <v>0.79374999999999996</v>
      </c>
      <c r="AD29" s="84">
        <f>I29+P29+U29+Z29</f>
        <v>127</v>
      </c>
      <c r="AE29" s="85">
        <f t="shared" si="54"/>
        <v>0.79374999999999996</v>
      </c>
      <c r="AF29" s="86"/>
      <c r="AG29" s="86"/>
    </row>
    <row r="30" spans="1:33" ht="14.7" customHeight="1" x14ac:dyDescent="0.3">
      <c r="A30" s="87">
        <f>SUM(A27:A29)</f>
        <v>3</v>
      </c>
      <c r="B30" s="88" t="s">
        <v>18</v>
      </c>
      <c r="C30" s="89">
        <f>SUM(C27:C29)</f>
        <v>480</v>
      </c>
      <c r="D30" s="90">
        <f>SUM(D27:D29)</f>
        <v>0</v>
      </c>
      <c r="E30" s="91">
        <f>SUM(E27:E29)</f>
        <v>480</v>
      </c>
      <c r="F30" s="92">
        <f>SUM(F27:F29)</f>
        <v>300</v>
      </c>
      <c r="G30" s="93">
        <f t="shared" si="44"/>
        <v>0.625</v>
      </c>
      <c r="H30" s="94">
        <f>SUM(H27:H29)</f>
        <v>300</v>
      </c>
      <c r="I30" s="94">
        <f>SUM(I27:I29)</f>
        <v>300</v>
      </c>
      <c r="J30" s="95">
        <f t="shared" si="46"/>
        <v>0.625</v>
      </c>
      <c r="K30" s="159">
        <f>SUM(K27:K29)</f>
        <v>3060</v>
      </c>
      <c r="L30" s="97">
        <f>SUM(L27:L29)</f>
        <v>306</v>
      </c>
      <c r="M30" s="98">
        <f>SUM(M27:M29)</f>
        <v>6</v>
      </c>
      <c r="N30" s="99">
        <f t="shared" si="49"/>
        <v>1.2500000000000001E-2</v>
      </c>
      <c r="O30" s="100">
        <f>SUM(O27:O29)</f>
        <v>6</v>
      </c>
      <c r="P30" s="101">
        <f>SUM(P27:P29)</f>
        <v>6</v>
      </c>
      <c r="Q30" s="102">
        <f>SUM(P30/E30)</f>
        <v>1.2500000000000001E-2</v>
      </c>
      <c r="R30" s="103">
        <f>SUM(R27:R29)</f>
        <v>45</v>
      </c>
      <c r="S30" s="104">
        <f t="shared" si="50"/>
        <v>9.375E-2</v>
      </c>
      <c r="T30" s="105">
        <f>SUM(T27:T29)</f>
        <v>45</v>
      </c>
      <c r="U30" s="106">
        <f>SUM(U27:U29)</f>
        <v>45</v>
      </c>
      <c r="V30" s="107">
        <f>SUM(U30/E30)</f>
        <v>9.375E-2</v>
      </c>
      <c r="W30" s="108">
        <f>SUM(W27:W29)</f>
        <v>30</v>
      </c>
      <c r="X30" s="109">
        <f t="shared" si="51"/>
        <v>6.25E-2</v>
      </c>
      <c r="Y30" s="110">
        <f>SUM(Y27:Y29)</f>
        <v>30</v>
      </c>
      <c r="Z30" s="111">
        <f>SUM(Z27:Z29)</f>
        <v>30</v>
      </c>
      <c r="AA30" s="112">
        <f>SUM(Z30/E30)</f>
        <v>6.25E-2</v>
      </c>
      <c r="AB30" s="160">
        <f>SUM(AB27:AB29)</f>
        <v>381</v>
      </c>
      <c r="AC30" s="114">
        <f t="shared" si="53"/>
        <v>0.79374999999999996</v>
      </c>
      <c r="AD30" s="115">
        <f>SUM(AD27:AD29)</f>
        <v>381</v>
      </c>
      <c r="AE30" s="116">
        <f t="shared" si="54"/>
        <v>0.79374999999999996</v>
      </c>
      <c r="AF30" s="117"/>
      <c r="AG30" s="118"/>
    </row>
    <row r="31" spans="1:33" s="149" customFormat="1" ht="14.7" customHeight="1" x14ac:dyDescent="0.3">
      <c r="A31" s="119"/>
      <c r="B31" s="120" t="s">
        <v>19</v>
      </c>
      <c r="C31" s="121"/>
      <c r="D31" s="122"/>
      <c r="E31" s="123"/>
      <c r="F31" s="124"/>
      <c r="G31" s="125"/>
      <c r="H31" s="126"/>
      <c r="I31" s="127">
        <f>I30-F30</f>
        <v>0</v>
      </c>
      <c r="J31" s="128">
        <f>J30-G30</f>
        <v>0</v>
      </c>
      <c r="K31" s="129"/>
      <c r="L31" s="197"/>
      <c r="M31" s="131"/>
      <c r="N31" s="132"/>
      <c r="O31" s="133"/>
      <c r="P31" s="134">
        <f>P30-M30</f>
        <v>0</v>
      </c>
      <c r="Q31" s="189">
        <f>Q30-N30</f>
        <v>0</v>
      </c>
      <c r="R31" s="135"/>
      <c r="S31" s="136"/>
      <c r="T31" s="137"/>
      <c r="U31" s="138">
        <f>U30-R30</f>
        <v>0</v>
      </c>
      <c r="V31" s="190">
        <f>V30-S30</f>
        <v>0</v>
      </c>
      <c r="W31" s="139"/>
      <c r="X31" s="140"/>
      <c r="Y31" s="141"/>
      <c r="Z31" s="142">
        <f>Z30-W30</f>
        <v>0</v>
      </c>
      <c r="AA31" s="143">
        <f>AA30-X30</f>
        <v>0</v>
      </c>
      <c r="AB31" s="162"/>
      <c r="AC31" s="145"/>
      <c r="AD31" s="146">
        <f>AD30-AB30</f>
        <v>0</v>
      </c>
      <c r="AE31" s="163">
        <f>AE30-AC30</f>
        <v>0</v>
      </c>
      <c r="AF31" s="147"/>
      <c r="AG31" s="148"/>
    </row>
    <row r="32" spans="1:33" ht="14.7" customHeight="1" x14ac:dyDescent="0.3">
      <c r="B32" s="57"/>
      <c r="C32" s="58"/>
      <c r="D32" s="59"/>
      <c r="E32" s="60"/>
      <c r="F32" s="61"/>
      <c r="G32" s="63"/>
      <c r="H32" s="63"/>
      <c r="I32" s="156"/>
      <c r="J32" s="64"/>
      <c r="K32" s="198"/>
      <c r="L32" s="199"/>
      <c r="M32" s="67"/>
      <c r="N32" s="70"/>
      <c r="O32" s="69"/>
      <c r="P32" s="70"/>
      <c r="Q32" s="200"/>
      <c r="R32" s="72"/>
      <c r="S32" s="192"/>
      <c r="T32" s="74"/>
      <c r="U32" s="75"/>
      <c r="V32" s="256"/>
      <c r="W32" s="77"/>
      <c r="X32" s="193"/>
      <c r="Y32" s="79"/>
      <c r="Z32" s="157"/>
      <c r="AA32" s="258"/>
      <c r="AB32" s="259"/>
      <c r="AC32" s="260"/>
      <c r="AD32" s="261"/>
      <c r="AE32" s="262"/>
      <c r="AF32" s="201"/>
      <c r="AG32" s="202"/>
    </row>
    <row r="33" spans="1:33" ht="14.7" customHeight="1" x14ac:dyDescent="0.3">
      <c r="A33" s="187">
        <f>A30+A23+A15+A7</f>
        <v>14</v>
      </c>
      <c r="B33" s="203" t="s">
        <v>23</v>
      </c>
      <c r="C33" s="204">
        <f>SUM(C7, C15,C23, C30)</f>
        <v>2240</v>
      </c>
      <c r="D33" s="205">
        <f>SUM(D7, D15,D23, D30)</f>
        <v>108</v>
      </c>
      <c r="E33" s="204">
        <f>SUM(E7, E15,E23, E30)</f>
        <v>2132</v>
      </c>
      <c r="F33" s="206">
        <f>SUM(F7, F15,F23, F30)</f>
        <v>1325</v>
      </c>
      <c r="G33" s="207">
        <f>F33/E33</f>
        <v>0.62148217636022518</v>
      </c>
      <c r="H33" s="208">
        <f>SUM(H7, H15,H23, H30)</f>
        <v>1325</v>
      </c>
      <c r="I33" s="208">
        <f>SUM(I7, I15,I23, I30)</f>
        <v>1325</v>
      </c>
      <c r="J33" s="95">
        <f>SUM(I33/(E33))</f>
        <v>0.62148217636022518</v>
      </c>
      <c r="K33" s="209"/>
      <c r="L33" s="210"/>
      <c r="M33" s="172">
        <f>SUM(M7, M15,M23, M30)</f>
        <v>66</v>
      </c>
      <c r="N33" s="99">
        <f>M33/E33</f>
        <v>3.095684803001876E-2</v>
      </c>
      <c r="O33" s="100"/>
      <c r="P33" s="101">
        <f>SUM(P30+P23+P15+P7)</f>
        <v>66</v>
      </c>
      <c r="Q33" s="102">
        <f>SUM(P33/E33)</f>
        <v>3.095684803001876E-2</v>
      </c>
      <c r="R33" s="211">
        <f>SUM(R7, R15,R23, R30)</f>
        <v>195</v>
      </c>
      <c r="S33" s="212">
        <f>R33/E33</f>
        <v>9.1463414634146339E-2</v>
      </c>
      <c r="T33" s="213"/>
      <c r="U33" s="214">
        <f>SUM(U7, U15,U23, U30)</f>
        <v>195</v>
      </c>
      <c r="V33" s="190">
        <f>SUM(U33/(E33))</f>
        <v>9.1463414634146339E-2</v>
      </c>
      <c r="W33" s="215">
        <f>SUM(W7, W15,W23, W30)</f>
        <v>122</v>
      </c>
      <c r="X33" s="216">
        <f>W33/E33</f>
        <v>5.7223264540337708E-2</v>
      </c>
      <c r="Y33" s="217"/>
      <c r="Z33" s="218">
        <f>SUM(Z7, Z15,Z23, Z30)</f>
        <v>122</v>
      </c>
      <c r="AA33" s="143">
        <f>SUM(Z33/(E33))</f>
        <v>5.7223264540337708E-2</v>
      </c>
      <c r="AB33" s="263">
        <f>SUM(AB7, AB15,AB23, AB30)</f>
        <v>1708</v>
      </c>
      <c r="AC33" s="145">
        <f>AB33/E33</f>
        <v>0.80112570356472801</v>
      </c>
      <c r="AD33" s="264">
        <f>SUM(AD7, AD15,AD23, AD30)</f>
        <v>1708</v>
      </c>
      <c r="AE33" s="163">
        <f>SUM(AD33/(E33))</f>
        <v>0.80112570356472801</v>
      </c>
      <c r="AF33" s="117"/>
      <c r="AG33" s="118"/>
    </row>
    <row r="34" spans="1:33" s="149" customFormat="1" ht="15" thickBot="1" x14ac:dyDescent="0.35">
      <c r="B34" s="120" t="s">
        <v>19</v>
      </c>
      <c r="C34" s="219"/>
      <c r="D34" s="220"/>
      <c r="E34" s="221"/>
      <c r="F34" s="222"/>
      <c r="G34" s="223"/>
      <c r="H34" s="224"/>
      <c r="I34" s="225">
        <f>I33-F33</f>
        <v>0</v>
      </c>
      <c r="J34" s="254">
        <f>J33-G33</f>
        <v>0</v>
      </c>
      <c r="K34" s="226"/>
      <c r="L34" s="227"/>
      <c r="M34" s="228"/>
      <c r="N34" s="229"/>
      <c r="O34" s="230"/>
      <c r="P34" s="231">
        <f>P33-M33</f>
        <v>0</v>
      </c>
      <c r="Q34" s="255">
        <f>Q33-N33</f>
        <v>0</v>
      </c>
      <c r="R34" s="232"/>
      <c r="S34" s="233"/>
      <c r="T34" s="234"/>
      <c r="U34" s="235">
        <f>U33-R33</f>
        <v>0</v>
      </c>
      <c r="V34" s="257">
        <f>V33-S33</f>
        <v>0</v>
      </c>
      <c r="W34" s="236"/>
      <c r="X34" s="237"/>
      <c r="Y34" s="238"/>
      <c r="Z34" s="239">
        <f>Z33-W33</f>
        <v>0</v>
      </c>
      <c r="AA34" s="240">
        <f>AA33-X33</f>
        <v>0</v>
      </c>
      <c r="AB34" s="241"/>
      <c r="AC34" s="242"/>
      <c r="AD34" s="243">
        <f>AD33-AB33</f>
        <v>0</v>
      </c>
      <c r="AE34" s="265">
        <f>AE33-AC33</f>
        <v>0</v>
      </c>
      <c r="AG34" s="244"/>
    </row>
    <row r="35" spans="1:33" ht="14.7" customHeight="1" x14ac:dyDescent="0.3">
      <c r="M35" s="248"/>
      <c r="N35" s="248"/>
      <c r="O35" s="248"/>
      <c r="P35" s="248"/>
      <c r="Q35" s="249"/>
      <c r="AD35" s="251"/>
      <c r="AE35" s="56"/>
      <c r="AF35" s="56"/>
      <c r="AG35" s="186"/>
    </row>
    <row r="36" spans="1:33" s="56" customFormat="1" ht="14.7" customHeight="1" x14ac:dyDescent="0.3">
      <c r="D36" s="186"/>
      <c r="H36" s="250"/>
      <c r="I36" s="250"/>
      <c r="J36" s="250"/>
      <c r="L36" s="249"/>
      <c r="M36" s="248"/>
      <c r="N36" s="248"/>
      <c r="O36" s="248"/>
      <c r="P36" s="248"/>
      <c r="Q36" s="249"/>
      <c r="R36" s="249"/>
      <c r="S36" s="249"/>
      <c r="T36" s="249"/>
      <c r="U36" s="250"/>
      <c r="V36" s="250"/>
      <c r="W36" s="249"/>
      <c r="X36" s="249"/>
      <c r="Y36" s="249"/>
      <c r="Z36" s="250"/>
      <c r="AA36" s="250"/>
      <c r="AB36" s="249"/>
      <c r="AC36" s="249"/>
      <c r="AD36" s="251"/>
      <c r="AG36" s="186"/>
    </row>
    <row r="37" spans="1:33" s="56" customFormat="1" ht="14.7" customHeight="1" x14ac:dyDescent="0.3">
      <c r="D37" s="186"/>
      <c r="H37" s="250"/>
      <c r="I37" s="250"/>
      <c r="J37" s="250"/>
      <c r="L37" s="249"/>
      <c r="M37" s="248"/>
      <c r="N37" s="248"/>
      <c r="O37" s="248"/>
      <c r="P37" s="248"/>
      <c r="Q37" s="249"/>
      <c r="R37" s="249"/>
      <c r="S37" s="249"/>
      <c r="T37" s="249"/>
      <c r="U37" s="250"/>
      <c r="V37" s="250"/>
      <c r="W37" s="249"/>
      <c r="X37" s="249"/>
      <c r="Y37" s="249"/>
      <c r="Z37" s="250"/>
      <c r="AA37" s="250"/>
      <c r="AB37" s="249"/>
      <c r="AC37" s="249"/>
      <c r="AD37" s="251"/>
      <c r="AG37" s="186"/>
    </row>
    <row r="38" spans="1:33" s="56" customFormat="1" ht="14.7" customHeight="1" x14ac:dyDescent="0.3">
      <c r="D38" s="186"/>
      <c r="H38" s="250"/>
      <c r="I38" s="250"/>
      <c r="J38" s="250"/>
      <c r="L38" s="249"/>
      <c r="M38" s="248"/>
      <c r="N38" s="248"/>
      <c r="O38" s="248"/>
      <c r="P38" s="248"/>
      <c r="Q38" s="249"/>
      <c r="R38" s="249"/>
      <c r="S38" s="249"/>
      <c r="T38" s="249"/>
      <c r="U38" s="250"/>
      <c r="V38" s="250"/>
      <c r="W38" s="249"/>
      <c r="X38" s="249"/>
      <c r="Y38" s="249"/>
      <c r="Z38" s="250"/>
      <c r="AA38" s="250"/>
      <c r="AB38" s="249"/>
      <c r="AC38" s="249"/>
      <c r="AD38" s="251"/>
      <c r="AG38" s="186"/>
    </row>
    <row r="39" spans="1:33" s="56" customFormat="1" ht="14.7" customHeight="1" x14ac:dyDescent="0.3">
      <c r="D39" s="186"/>
      <c r="H39" s="250"/>
      <c r="I39" s="250"/>
      <c r="J39" s="250"/>
      <c r="L39" s="249"/>
      <c r="M39" s="248"/>
      <c r="N39" s="248"/>
      <c r="O39" s="248"/>
      <c r="P39" s="248"/>
      <c r="Q39" s="249"/>
      <c r="R39" s="249"/>
      <c r="S39" s="249"/>
      <c r="T39" s="249"/>
      <c r="U39" s="250"/>
      <c r="V39" s="250"/>
      <c r="W39" s="249"/>
      <c r="X39" s="249"/>
      <c r="Y39" s="249"/>
      <c r="Z39" s="250"/>
      <c r="AA39" s="250"/>
      <c r="AB39" s="249"/>
      <c r="AC39" s="249"/>
      <c r="AD39" s="251"/>
      <c r="AG39" s="186"/>
    </row>
    <row r="40" spans="1:33" s="56" customFormat="1" ht="14.7" customHeight="1" x14ac:dyDescent="0.3">
      <c r="D40" s="186"/>
      <c r="H40" s="250"/>
      <c r="I40" s="250"/>
      <c r="J40" s="250"/>
      <c r="L40" s="249"/>
      <c r="M40" s="248"/>
      <c r="N40" s="248"/>
      <c r="O40" s="248"/>
      <c r="P40" s="248"/>
      <c r="Q40" s="249"/>
      <c r="R40" s="249"/>
      <c r="S40" s="249"/>
      <c r="T40" s="249"/>
      <c r="U40" s="250"/>
      <c r="V40" s="250"/>
      <c r="W40" s="249"/>
      <c r="X40" s="249"/>
      <c r="Y40" s="249"/>
      <c r="Z40" s="250"/>
      <c r="AA40" s="250"/>
      <c r="AB40" s="249"/>
      <c r="AC40" s="249"/>
      <c r="AD40" s="251"/>
      <c r="AG40" s="186"/>
    </row>
    <row r="41" spans="1:33" s="56" customFormat="1" ht="14.7" customHeight="1" x14ac:dyDescent="0.3">
      <c r="D41" s="186"/>
      <c r="H41" s="250"/>
      <c r="I41" s="250"/>
      <c r="J41" s="250"/>
      <c r="L41" s="249"/>
      <c r="M41" s="248"/>
      <c r="N41" s="248"/>
      <c r="O41" s="248"/>
      <c r="P41" s="248"/>
      <c r="Q41" s="249"/>
      <c r="R41" s="249"/>
      <c r="S41" s="249"/>
      <c r="T41" s="249"/>
      <c r="U41" s="250"/>
      <c r="V41" s="250"/>
      <c r="W41" s="249"/>
      <c r="X41" s="249"/>
      <c r="Y41" s="249"/>
      <c r="Z41" s="250"/>
      <c r="AA41" s="250"/>
      <c r="AB41" s="249"/>
      <c r="AC41" s="249"/>
      <c r="AD41" s="251"/>
      <c r="AG41" s="186"/>
    </row>
    <row r="42" spans="1:33" s="56" customFormat="1" ht="14.7" customHeight="1" x14ac:dyDescent="0.3">
      <c r="D42" s="186"/>
      <c r="H42" s="250"/>
      <c r="I42" s="250"/>
      <c r="J42" s="250"/>
      <c r="L42" s="249"/>
      <c r="M42" s="248"/>
      <c r="N42" s="248"/>
      <c r="O42" s="248"/>
      <c r="P42" s="248"/>
      <c r="Q42" s="249"/>
      <c r="R42" s="249"/>
      <c r="S42" s="249"/>
      <c r="T42" s="249"/>
      <c r="U42" s="250"/>
      <c r="V42" s="250"/>
      <c r="W42" s="249"/>
      <c r="X42" s="249"/>
      <c r="Y42" s="249"/>
      <c r="Z42" s="250"/>
      <c r="AA42" s="250"/>
      <c r="AB42" s="249"/>
      <c r="AC42" s="249"/>
      <c r="AD42" s="251"/>
      <c r="AG42" s="186"/>
    </row>
    <row r="43" spans="1:33" s="56" customFormat="1" ht="14.7" customHeight="1" x14ac:dyDescent="0.3">
      <c r="D43" s="186"/>
      <c r="H43" s="250"/>
      <c r="I43" s="250"/>
      <c r="J43" s="250"/>
      <c r="L43" s="249"/>
      <c r="M43" s="248"/>
      <c r="N43" s="248"/>
      <c r="O43" s="248"/>
      <c r="P43" s="248"/>
      <c r="Q43" s="249"/>
      <c r="R43" s="249"/>
      <c r="S43" s="249"/>
      <c r="T43" s="249"/>
      <c r="U43" s="250"/>
      <c r="V43" s="250"/>
      <c r="W43" s="249"/>
      <c r="X43" s="249"/>
      <c r="Y43" s="249"/>
      <c r="Z43" s="250"/>
      <c r="AA43" s="250"/>
      <c r="AB43" s="249"/>
      <c r="AC43" s="249"/>
      <c r="AD43" s="251"/>
      <c r="AG43" s="186"/>
    </row>
    <row r="44" spans="1:33" s="56" customFormat="1" ht="14.7" customHeight="1" x14ac:dyDescent="0.3">
      <c r="D44" s="186"/>
      <c r="H44" s="250"/>
      <c r="I44" s="250"/>
      <c r="J44" s="250"/>
      <c r="L44" s="249"/>
      <c r="M44" s="248"/>
      <c r="N44" s="248"/>
      <c r="O44" s="248"/>
      <c r="P44" s="248"/>
      <c r="Q44" s="249"/>
      <c r="R44" s="249"/>
      <c r="S44" s="249"/>
      <c r="T44" s="249"/>
      <c r="U44" s="250"/>
      <c r="V44" s="250"/>
      <c r="W44" s="249"/>
      <c r="X44" s="249"/>
      <c r="Y44" s="249"/>
      <c r="Z44" s="250"/>
      <c r="AA44" s="250"/>
      <c r="AB44" s="249"/>
      <c r="AC44" s="249"/>
      <c r="AD44" s="251"/>
      <c r="AG44" s="186"/>
    </row>
    <row r="45" spans="1:33" s="56" customFormat="1" ht="14.7" customHeight="1" x14ac:dyDescent="0.3">
      <c r="D45" s="186"/>
      <c r="H45" s="250"/>
      <c r="I45" s="250"/>
      <c r="J45" s="250"/>
      <c r="L45" s="249"/>
      <c r="M45" s="248"/>
      <c r="N45" s="248"/>
      <c r="O45" s="248"/>
      <c r="P45" s="248"/>
      <c r="Q45" s="249"/>
      <c r="R45" s="249"/>
      <c r="S45" s="249"/>
      <c r="T45" s="249"/>
      <c r="U45" s="250"/>
      <c r="V45" s="250"/>
      <c r="W45" s="249"/>
      <c r="X45" s="249"/>
      <c r="Y45" s="249"/>
      <c r="Z45" s="250"/>
      <c r="AA45" s="250"/>
      <c r="AB45" s="249"/>
      <c r="AC45" s="249"/>
      <c r="AD45" s="251"/>
      <c r="AG45" s="186"/>
    </row>
    <row r="46" spans="1:33" s="56" customFormat="1" ht="14.7" customHeight="1" x14ac:dyDescent="0.3">
      <c r="D46" s="186"/>
      <c r="H46" s="250"/>
      <c r="I46" s="250"/>
      <c r="J46" s="250"/>
      <c r="L46" s="249"/>
      <c r="M46" s="248"/>
      <c r="N46" s="248"/>
      <c r="O46" s="248"/>
      <c r="P46" s="248"/>
      <c r="Q46" s="249"/>
      <c r="R46" s="249"/>
      <c r="S46" s="249"/>
      <c r="T46" s="249"/>
      <c r="U46" s="250"/>
      <c r="V46" s="250"/>
      <c r="W46" s="249"/>
      <c r="X46" s="249"/>
      <c r="Y46" s="249"/>
      <c r="Z46" s="250"/>
      <c r="AA46" s="250"/>
      <c r="AB46" s="249"/>
      <c r="AC46" s="249"/>
      <c r="AD46" s="251"/>
      <c r="AG46" s="186"/>
    </row>
    <row r="47" spans="1:33" s="56" customFormat="1" ht="14.7" customHeight="1" x14ac:dyDescent="0.3">
      <c r="D47" s="186"/>
      <c r="H47" s="250"/>
      <c r="I47" s="250"/>
      <c r="J47" s="250"/>
      <c r="L47" s="249"/>
      <c r="M47" s="248"/>
      <c r="N47" s="248"/>
      <c r="O47" s="248"/>
      <c r="P47" s="248"/>
      <c r="Q47" s="249"/>
      <c r="R47" s="249"/>
      <c r="S47" s="249"/>
      <c r="T47" s="249"/>
      <c r="U47" s="250"/>
      <c r="V47" s="250"/>
      <c r="W47" s="249"/>
      <c r="X47" s="249"/>
      <c r="Y47" s="249"/>
      <c r="Z47" s="250"/>
      <c r="AA47" s="250"/>
      <c r="AB47" s="249"/>
      <c r="AC47" s="249"/>
      <c r="AD47" s="251"/>
      <c r="AG47" s="186"/>
    </row>
    <row r="48" spans="1:33" s="56" customFormat="1" ht="14.7" customHeight="1" x14ac:dyDescent="0.3">
      <c r="D48" s="186"/>
      <c r="H48" s="250"/>
      <c r="I48" s="250"/>
      <c r="J48" s="250"/>
      <c r="L48" s="249"/>
      <c r="M48" s="248"/>
      <c r="N48" s="248"/>
      <c r="O48" s="248"/>
      <c r="P48" s="248"/>
      <c r="Q48" s="249"/>
      <c r="R48" s="249"/>
      <c r="S48" s="249"/>
      <c r="T48" s="249"/>
      <c r="U48" s="250"/>
      <c r="V48" s="250"/>
      <c r="W48" s="249"/>
      <c r="X48" s="249"/>
      <c r="Y48" s="249"/>
      <c r="Z48" s="250"/>
      <c r="AA48" s="250"/>
      <c r="AB48" s="249"/>
      <c r="AC48" s="249"/>
      <c r="AD48" s="251"/>
      <c r="AG48" s="186"/>
    </row>
    <row r="49" spans="4:33" s="56" customFormat="1" ht="14.7" customHeight="1" x14ac:dyDescent="0.3">
      <c r="D49" s="186"/>
      <c r="H49" s="250"/>
      <c r="I49" s="250"/>
      <c r="J49" s="250"/>
      <c r="L49" s="249"/>
      <c r="M49" s="248"/>
      <c r="N49" s="248"/>
      <c r="O49" s="248"/>
      <c r="P49" s="248"/>
      <c r="Q49" s="249"/>
      <c r="R49" s="249"/>
      <c r="S49" s="249"/>
      <c r="T49" s="249"/>
      <c r="U49" s="250"/>
      <c r="V49" s="250"/>
      <c r="W49" s="249"/>
      <c r="X49" s="249"/>
      <c r="Y49" s="249"/>
      <c r="Z49" s="250"/>
      <c r="AA49" s="250"/>
      <c r="AB49" s="249"/>
      <c r="AC49" s="249"/>
      <c r="AD49" s="251"/>
      <c r="AG49" s="186"/>
    </row>
    <row r="50" spans="4:33" s="56" customFormat="1" ht="14.7" customHeight="1" x14ac:dyDescent="0.3">
      <c r="D50" s="186"/>
      <c r="H50" s="250"/>
      <c r="I50" s="250"/>
      <c r="J50" s="250"/>
      <c r="L50" s="249"/>
      <c r="M50" s="248"/>
      <c r="N50" s="248"/>
      <c r="O50" s="248"/>
      <c r="P50" s="248"/>
      <c r="Q50" s="249"/>
      <c r="R50" s="249"/>
      <c r="S50" s="249"/>
      <c r="T50" s="249"/>
      <c r="U50" s="250"/>
      <c r="V50" s="250"/>
      <c r="W50" s="249"/>
      <c r="X50" s="249"/>
      <c r="Y50" s="249"/>
      <c r="Z50" s="250"/>
      <c r="AA50" s="250"/>
      <c r="AB50" s="249"/>
      <c r="AC50" s="249"/>
      <c r="AD50" s="251"/>
      <c r="AG50" s="186"/>
    </row>
    <row r="51" spans="4:33" s="56" customFormat="1" ht="14.7" customHeight="1" x14ac:dyDescent="0.3">
      <c r="D51" s="186"/>
      <c r="H51" s="250"/>
      <c r="I51" s="250"/>
      <c r="J51" s="250"/>
      <c r="L51" s="249"/>
      <c r="M51" s="248"/>
      <c r="N51" s="248"/>
      <c r="O51" s="248"/>
      <c r="P51" s="248"/>
      <c r="Q51" s="249"/>
      <c r="R51" s="249"/>
      <c r="S51" s="249"/>
      <c r="T51" s="249"/>
      <c r="U51" s="250"/>
      <c r="V51" s="250"/>
      <c r="W51" s="249"/>
      <c r="X51" s="249"/>
      <c r="Y51" s="249"/>
      <c r="Z51" s="250"/>
      <c r="AA51" s="250"/>
      <c r="AB51" s="249"/>
      <c r="AC51" s="249"/>
      <c r="AD51" s="251"/>
      <c r="AG51" s="186"/>
    </row>
    <row r="52" spans="4:33" s="56" customFormat="1" ht="14.7" customHeight="1" x14ac:dyDescent="0.3">
      <c r="D52" s="186"/>
      <c r="H52" s="250"/>
      <c r="I52" s="250"/>
      <c r="J52" s="250"/>
      <c r="L52" s="249"/>
      <c r="M52" s="248"/>
      <c r="N52" s="248"/>
      <c r="O52" s="248"/>
      <c r="P52" s="248"/>
      <c r="Q52" s="249"/>
      <c r="R52" s="249"/>
      <c r="S52" s="249"/>
      <c r="T52" s="249"/>
      <c r="U52" s="250"/>
      <c r="V52" s="250"/>
      <c r="W52" s="249"/>
      <c r="X52" s="249"/>
      <c r="Y52" s="249"/>
      <c r="Z52" s="250"/>
      <c r="AA52" s="250"/>
      <c r="AB52" s="249"/>
      <c r="AC52" s="249"/>
      <c r="AD52" s="251"/>
      <c r="AG52" s="186"/>
    </row>
    <row r="53" spans="4:33" s="56" customFormat="1" ht="14.7" customHeight="1" x14ac:dyDescent="0.3">
      <c r="D53" s="186"/>
      <c r="H53" s="250"/>
      <c r="I53" s="250"/>
      <c r="J53" s="250"/>
      <c r="L53" s="249"/>
      <c r="M53" s="248"/>
      <c r="N53" s="248"/>
      <c r="O53" s="248"/>
      <c r="P53" s="248"/>
      <c r="Q53" s="249"/>
      <c r="R53" s="249"/>
      <c r="S53" s="249"/>
      <c r="T53" s="249"/>
      <c r="U53" s="250"/>
      <c r="V53" s="250"/>
      <c r="W53" s="249"/>
      <c r="X53" s="249"/>
      <c r="Y53" s="249"/>
      <c r="Z53" s="250"/>
      <c r="AA53" s="250"/>
      <c r="AB53" s="249"/>
      <c r="AC53" s="249"/>
      <c r="AD53" s="251"/>
      <c r="AG53" s="186"/>
    </row>
    <row r="54" spans="4:33" s="56" customFormat="1" ht="14.7" customHeight="1" x14ac:dyDescent="0.3">
      <c r="D54" s="186"/>
      <c r="H54" s="250"/>
      <c r="I54" s="250"/>
      <c r="J54" s="250"/>
      <c r="L54" s="249"/>
      <c r="M54" s="248"/>
      <c r="N54" s="248"/>
      <c r="O54" s="248"/>
      <c r="P54" s="248"/>
      <c r="Q54" s="249"/>
      <c r="R54" s="249"/>
      <c r="S54" s="249"/>
      <c r="T54" s="249"/>
      <c r="U54" s="250"/>
      <c r="V54" s="250"/>
      <c r="W54" s="249"/>
      <c r="X54" s="249"/>
      <c r="Y54" s="249"/>
      <c r="Z54" s="250"/>
      <c r="AA54" s="250"/>
      <c r="AB54" s="249"/>
      <c r="AC54" s="249"/>
      <c r="AD54" s="251"/>
      <c r="AG54" s="186"/>
    </row>
    <row r="55" spans="4:33" s="56" customFormat="1" ht="14.7" customHeight="1" x14ac:dyDescent="0.3">
      <c r="D55" s="186"/>
      <c r="H55" s="250"/>
      <c r="I55" s="250"/>
      <c r="J55" s="250"/>
      <c r="L55" s="249"/>
      <c r="M55" s="248"/>
      <c r="N55" s="248"/>
      <c r="O55" s="248"/>
      <c r="P55" s="248"/>
      <c r="Q55" s="249"/>
      <c r="R55" s="249"/>
      <c r="S55" s="249"/>
      <c r="T55" s="249"/>
      <c r="U55" s="250"/>
      <c r="V55" s="250"/>
      <c r="W55" s="249"/>
      <c r="X55" s="249"/>
      <c r="Y55" s="249"/>
      <c r="Z55" s="250"/>
      <c r="AA55" s="250"/>
      <c r="AB55" s="249"/>
      <c r="AC55" s="249"/>
      <c r="AD55" s="251"/>
      <c r="AG55" s="186"/>
    </row>
    <row r="56" spans="4:33" s="56" customFormat="1" ht="14.7" customHeight="1" x14ac:dyDescent="0.3">
      <c r="D56" s="186"/>
      <c r="H56" s="250"/>
      <c r="I56" s="250"/>
      <c r="J56" s="250"/>
      <c r="L56" s="249"/>
      <c r="M56" s="248"/>
      <c r="N56" s="248"/>
      <c r="O56" s="248"/>
      <c r="P56" s="248"/>
      <c r="Q56" s="249"/>
      <c r="R56" s="249"/>
      <c r="S56" s="249"/>
      <c r="T56" s="249"/>
      <c r="U56" s="250"/>
      <c r="V56" s="250"/>
      <c r="W56" s="249"/>
      <c r="X56" s="249"/>
      <c r="Y56" s="249"/>
      <c r="Z56" s="250"/>
      <c r="AA56" s="250"/>
      <c r="AB56" s="249"/>
      <c r="AC56" s="249"/>
      <c r="AD56" s="251"/>
      <c r="AG56" s="186"/>
    </row>
    <row r="57" spans="4:33" s="56" customFormat="1" ht="14.7" customHeight="1" x14ac:dyDescent="0.3">
      <c r="D57" s="186"/>
      <c r="H57" s="250"/>
      <c r="I57" s="250"/>
      <c r="J57" s="250"/>
      <c r="L57" s="249"/>
      <c r="M57" s="248"/>
      <c r="N57" s="248"/>
      <c r="O57" s="248"/>
      <c r="P57" s="248"/>
      <c r="Q57" s="249"/>
      <c r="R57" s="249"/>
      <c r="S57" s="249"/>
      <c r="T57" s="249"/>
      <c r="U57" s="250"/>
      <c r="V57" s="250"/>
      <c r="W57" s="249"/>
      <c r="X57" s="249"/>
      <c r="Y57" s="249"/>
      <c r="Z57" s="250"/>
      <c r="AA57" s="250"/>
      <c r="AB57" s="249"/>
      <c r="AC57" s="249"/>
      <c r="AD57" s="251"/>
      <c r="AG57" s="186"/>
    </row>
    <row r="58" spans="4:33" s="56" customFormat="1" ht="14.7" customHeight="1" x14ac:dyDescent="0.3">
      <c r="D58" s="186"/>
      <c r="H58" s="250"/>
      <c r="I58" s="250"/>
      <c r="J58" s="250"/>
      <c r="L58" s="249"/>
      <c r="M58" s="248"/>
      <c r="N58" s="248"/>
      <c r="O58" s="248"/>
      <c r="P58" s="248"/>
      <c r="Q58" s="249"/>
      <c r="R58" s="249"/>
      <c r="S58" s="249"/>
      <c r="T58" s="249"/>
      <c r="U58" s="250"/>
      <c r="V58" s="250"/>
      <c r="W58" s="249"/>
      <c r="X58" s="249"/>
      <c r="Y58" s="249"/>
      <c r="Z58" s="250"/>
      <c r="AA58" s="250"/>
      <c r="AB58" s="249"/>
      <c r="AC58" s="249"/>
      <c r="AD58" s="251"/>
      <c r="AG58" s="186"/>
    </row>
    <row r="59" spans="4:33" s="56" customFormat="1" ht="14.7" customHeight="1" x14ac:dyDescent="0.3">
      <c r="D59" s="186"/>
      <c r="H59" s="250"/>
      <c r="I59" s="250"/>
      <c r="J59" s="250"/>
      <c r="L59" s="249"/>
      <c r="M59" s="248"/>
      <c r="N59" s="248"/>
      <c r="O59" s="248"/>
      <c r="P59" s="248"/>
      <c r="Q59" s="249"/>
      <c r="R59" s="249"/>
      <c r="S59" s="249"/>
      <c r="T59" s="249"/>
      <c r="U59" s="250"/>
      <c r="V59" s="250"/>
      <c r="W59" s="249"/>
      <c r="X59" s="249"/>
      <c r="Y59" s="249"/>
      <c r="Z59" s="250"/>
      <c r="AA59" s="250"/>
      <c r="AB59" s="249"/>
      <c r="AC59" s="249"/>
      <c r="AD59" s="251"/>
      <c r="AG59" s="186"/>
    </row>
    <row r="60" spans="4:33" s="56" customFormat="1" ht="14.7" customHeight="1" x14ac:dyDescent="0.3">
      <c r="D60" s="186"/>
      <c r="H60" s="250"/>
      <c r="I60" s="250"/>
      <c r="J60" s="250"/>
      <c r="L60" s="249"/>
      <c r="M60" s="248"/>
      <c r="N60" s="248"/>
      <c r="O60" s="248"/>
      <c r="P60" s="248"/>
      <c r="Q60" s="249"/>
      <c r="R60" s="249"/>
      <c r="S60" s="249"/>
      <c r="T60" s="249"/>
      <c r="U60" s="250"/>
      <c r="V60" s="250"/>
      <c r="W60" s="249"/>
      <c r="X60" s="249"/>
      <c r="Y60" s="249"/>
      <c r="Z60" s="250"/>
      <c r="AA60" s="250"/>
      <c r="AB60" s="249"/>
      <c r="AC60" s="249"/>
      <c r="AD60" s="251"/>
      <c r="AG60" s="186"/>
    </row>
    <row r="61" spans="4:33" s="56" customFormat="1" ht="14.7" customHeight="1" x14ac:dyDescent="0.3">
      <c r="D61" s="186"/>
      <c r="H61" s="250"/>
      <c r="I61" s="250"/>
      <c r="J61" s="250"/>
      <c r="L61" s="249"/>
      <c r="M61" s="248"/>
      <c r="N61" s="248"/>
      <c r="O61" s="248"/>
      <c r="P61" s="248"/>
      <c r="Q61" s="249"/>
      <c r="R61" s="249"/>
      <c r="S61" s="249"/>
      <c r="T61" s="249"/>
      <c r="U61" s="250"/>
      <c r="V61" s="250"/>
      <c r="W61" s="249"/>
      <c r="X61" s="249"/>
      <c r="Y61" s="249"/>
      <c r="Z61" s="250"/>
      <c r="AA61" s="250"/>
      <c r="AB61" s="249"/>
      <c r="AC61" s="249"/>
      <c r="AD61" s="251"/>
      <c r="AG61" s="186"/>
    </row>
    <row r="62" spans="4:33" s="56" customFormat="1" ht="14.7" customHeight="1" x14ac:dyDescent="0.3">
      <c r="D62" s="186"/>
      <c r="H62" s="250"/>
      <c r="I62" s="250"/>
      <c r="J62" s="250"/>
      <c r="L62" s="249"/>
      <c r="M62" s="248"/>
      <c r="N62" s="248"/>
      <c r="O62" s="248"/>
      <c r="P62" s="248"/>
      <c r="Q62" s="249"/>
      <c r="R62" s="249"/>
      <c r="S62" s="249"/>
      <c r="T62" s="249"/>
      <c r="U62" s="250"/>
      <c r="V62" s="250"/>
      <c r="W62" s="249"/>
      <c r="X62" s="249"/>
      <c r="Y62" s="249"/>
      <c r="Z62" s="250"/>
      <c r="AA62" s="250"/>
      <c r="AB62" s="249"/>
      <c r="AC62" s="249"/>
      <c r="AD62" s="251"/>
      <c r="AG62" s="186"/>
    </row>
    <row r="63" spans="4:33" s="56" customFormat="1" ht="14.7" customHeight="1" x14ac:dyDescent="0.3">
      <c r="D63" s="186"/>
      <c r="H63" s="250"/>
      <c r="I63" s="250"/>
      <c r="J63" s="250"/>
      <c r="L63" s="249"/>
      <c r="M63" s="248"/>
      <c r="N63" s="248"/>
      <c r="O63" s="248"/>
      <c r="P63" s="248"/>
      <c r="Q63" s="249"/>
      <c r="R63" s="249"/>
      <c r="S63" s="249"/>
      <c r="T63" s="249"/>
      <c r="U63" s="250"/>
      <c r="V63" s="250"/>
      <c r="W63" s="249"/>
      <c r="X63" s="249"/>
      <c r="Y63" s="249"/>
      <c r="Z63" s="250"/>
      <c r="AA63" s="250"/>
      <c r="AB63" s="249"/>
      <c r="AC63" s="249"/>
      <c r="AD63" s="251"/>
      <c r="AG63" s="186"/>
    </row>
    <row r="64" spans="4:33" s="56" customFormat="1" ht="14.7" customHeight="1" x14ac:dyDescent="0.3">
      <c r="D64" s="186"/>
      <c r="H64" s="250"/>
      <c r="I64" s="250"/>
      <c r="J64" s="250"/>
      <c r="L64" s="249"/>
      <c r="M64" s="248"/>
      <c r="N64" s="248"/>
      <c r="O64" s="248"/>
      <c r="P64" s="248"/>
      <c r="Q64" s="249"/>
      <c r="R64" s="249"/>
      <c r="S64" s="249"/>
      <c r="T64" s="249"/>
      <c r="U64" s="250"/>
      <c r="V64" s="250"/>
      <c r="W64" s="249"/>
      <c r="X64" s="249"/>
      <c r="Y64" s="249"/>
      <c r="Z64" s="250"/>
      <c r="AA64" s="250"/>
      <c r="AB64" s="249"/>
      <c r="AC64" s="249"/>
      <c r="AD64" s="251"/>
      <c r="AG64" s="186"/>
    </row>
    <row r="65" spans="4:33" s="56" customFormat="1" ht="14.7" customHeight="1" x14ac:dyDescent="0.3">
      <c r="D65" s="186"/>
      <c r="H65" s="250"/>
      <c r="I65" s="250"/>
      <c r="J65" s="250"/>
      <c r="L65" s="249"/>
      <c r="M65" s="248"/>
      <c r="N65" s="248"/>
      <c r="O65" s="248"/>
      <c r="P65" s="248"/>
      <c r="Q65" s="249"/>
      <c r="R65" s="249"/>
      <c r="S65" s="249"/>
      <c r="T65" s="249"/>
      <c r="U65" s="250"/>
      <c r="V65" s="250"/>
      <c r="W65" s="249"/>
      <c r="X65" s="249"/>
      <c r="Y65" s="249"/>
      <c r="Z65" s="250"/>
      <c r="AA65" s="250"/>
      <c r="AB65" s="249"/>
      <c r="AC65" s="249"/>
      <c r="AD65" s="251"/>
      <c r="AG65" s="186"/>
    </row>
    <row r="66" spans="4:33" s="56" customFormat="1" ht="14.7" customHeight="1" x14ac:dyDescent="0.3">
      <c r="D66" s="186"/>
      <c r="H66" s="250"/>
      <c r="I66" s="250"/>
      <c r="J66" s="250"/>
      <c r="L66" s="249"/>
      <c r="M66" s="248"/>
      <c r="N66" s="248"/>
      <c r="O66" s="248"/>
      <c r="P66" s="248"/>
      <c r="Q66" s="249"/>
      <c r="R66" s="249"/>
      <c r="S66" s="249"/>
      <c r="T66" s="249"/>
      <c r="U66" s="250"/>
      <c r="V66" s="250"/>
      <c r="W66" s="249"/>
      <c r="X66" s="249"/>
      <c r="Y66" s="249"/>
      <c r="Z66" s="250"/>
      <c r="AA66" s="250"/>
      <c r="AB66" s="249"/>
      <c r="AC66" s="249"/>
      <c r="AD66" s="251"/>
      <c r="AG66" s="186"/>
    </row>
    <row r="67" spans="4:33" s="56" customFormat="1" ht="14.7" customHeight="1" x14ac:dyDescent="0.3">
      <c r="D67" s="186"/>
      <c r="H67" s="250"/>
      <c r="I67" s="250"/>
      <c r="J67" s="250"/>
      <c r="L67" s="249"/>
      <c r="M67" s="248"/>
      <c r="N67" s="248"/>
      <c r="O67" s="248"/>
      <c r="P67" s="248"/>
      <c r="Q67" s="249"/>
      <c r="R67" s="249"/>
      <c r="S67" s="249"/>
      <c r="T67" s="249"/>
      <c r="U67" s="250"/>
      <c r="V67" s="250"/>
      <c r="W67" s="249"/>
      <c r="X67" s="249"/>
      <c r="Y67" s="249"/>
      <c r="Z67" s="250"/>
      <c r="AA67" s="250"/>
      <c r="AB67" s="249"/>
      <c r="AC67" s="249"/>
      <c r="AD67" s="251"/>
      <c r="AG67" s="186"/>
    </row>
    <row r="68" spans="4:33" s="56" customFormat="1" ht="14.7" customHeight="1" x14ac:dyDescent="0.3">
      <c r="D68" s="186"/>
      <c r="H68" s="250"/>
      <c r="I68" s="250"/>
      <c r="J68" s="250"/>
      <c r="L68" s="249"/>
      <c r="M68" s="248"/>
      <c r="N68" s="248"/>
      <c r="O68" s="248"/>
      <c r="P68" s="248"/>
      <c r="Q68" s="249"/>
      <c r="R68" s="249"/>
      <c r="S68" s="249"/>
      <c r="T68" s="249"/>
      <c r="U68" s="250"/>
      <c r="V68" s="250"/>
      <c r="W68" s="249"/>
      <c r="X68" s="249"/>
      <c r="Y68" s="249"/>
      <c r="Z68" s="250"/>
      <c r="AA68" s="250"/>
      <c r="AB68" s="249"/>
      <c r="AC68" s="249"/>
      <c r="AD68" s="251"/>
      <c r="AG68" s="186"/>
    </row>
    <row r="69" spans="4:33" s="56" customFormat="1" ht="14.7" customHeight="1" x14ac:dyDescent="0.3">
      <c r="D69" s="186"/>
      <c r="H69" s="250"/>
      <c r="I69" s="250"/>
      <c r="J69" s="250"/>
      <c r="L69" s="249"/>
      <c r="M69" s="248"/>
      <c r="N69" s="248"/>
      <c r="O69" s="248"/>
      <c r="P69" s="248"/>
      <c r="Q69" s="249"/>
      <c r="R69" s="249"/>
      <c r="S69" s="249"/>
      <c r="T69" s="249"/>
      <c r="U69" s="250"/>
      <c r="V69" s="250"/>
      <c r="W69" s="249"/>
      <c r="X69" s="249"/>
      <c r="Y69" s="249"/>
      <c r="Z69" s="250"/>
      <c r="AA69" s="250"/>
      <c r="AB69" s="249"/>
      <c r="AC69" s="249"/>
      <c r="AD69" s="251"/>
      <c r="AG69" s="186"/>
    </row>
    <row r="70" spans="4:33" s="56" customFormat="1" ht="14.7" customHeight="1" x14ac:dyDescent="0.3">
      <c r="D70" s="186"/>
      <c r="H70" s="250"/>
      <c r="I70" s="250"/>
      <c r="J70" s="250"/>
      <c r="L70" s="249"/>
      <c r="M70" s="248"/>
      <c r="N70" s="248"/>
      <c r="O70" s="248"/>
      <c r="P70" s="248"/>
      <c r="Q70" s="249"/>
      <c r="R70" s="249"/>
      <c r="S70" s="249"/>
      <c r="T70" s="249"/>
      <c r="U70" s="250"/>
      <c r="V70" s="250"/>
      <c r="W70" s="249"/>
      <c r="X70" s="249"/>
      <c r="Y70" s="249"/>
      <c r="Z70" s="250"/>
      <c r="AA70" s="250"/>
      <c r="AB70" s="249"/>
      <c r="AC70" s="249"/>
      <c r="AD70" s="251"/>
      <c r="AG70" s="186"/>
    </row>
    <row r="71" spans="4:33" s="56" customFormat="1" ht="14.7" customHeight="1" x14ac:dyDescent="0.3">
      <c r="D71" s="186"/>
      <c r="H71" s="250"/>
      <c r="I71" s="250"/>
      <c r="J71" s="250"/>
      <c r="L71" s="249"/>
      <c r="M71" s="248"/>
      <c r="N71" s="248"/>
      <c r="O71" s="248"/>
      <c r="P71" s="248"/>
      <c r="Q71" s="249"/>
      <c r="R71" s="249"/>
      <c r="S71" s="249"/>
      <c r="T71" s="249"/>
      <c r="U71" s="250"/>
      <c r="V71" s="250"/>
      <c r="W71" s="249"/>
      <c r="X71" s="249"/>
      <c r="Y71" s="249"/>
      <c r="Z71" s="250"/>
      <c r="AA71" s="250"/>
      <c r="AB71" s="249"/>
      <c r="AC71" s="249"/>
      <c r="AD71" s="251"/>
      <c r="AG71" s="186"/>
    </row>
    <row r="72" spans="4:33" s="56" customFormat="1" ht="14.7" customHeight="1" x14ac:dyDescent="0.3">
      <c r="D72" s="186"/>
      <c r="H72" s="250"/>
      <c r="I72" s="250"/>
      <c r="J72" s="250"/>
      <c r="L72" s="249"/>
      <c r="M72" s="248"/>
      <c r="N72" s="248"/>
      <c r="O72" s="248"/>
      <c r="P72" s="248"/>
      <c r="Q72" s="249"/>
      <c r="R72" s="249"/>
      <c r="S72" s="249"/>
      <c r="T72" s="249"/>
      <c r="U72" s="250"/>
      <c r="V72" s="250"/>
      <c r="W72" s="249"/>
      <c r="X72" s="249"/>
      <c r="Y72" s="249"/>
      <c r="Z72" s="250"/>
      <c r="AA72" s="250"/>
      <c r="AB72" s="249"/>
      <c r="AC72" s="249"/>
      <c r="AD72" s="251"/>
      <c r="AG72" s="186"/>
    </row>
    <row r="73" spans="4:33" s="56" customFormat="1" ht="14.7" customHeight="1" x14ac:dyDescent="0.3">
      <c r="D73" s="186"/>
      <c r="H73" s="250"/>
      <c r="I73" s="250"/>
      <c r="J73" s="250"/>
      <c r="L73" s="249"/>
      <c r="M73" s="248"/>
      <c r="N73" s="248"/>
      <c r="O73" s="248"/>
      <c r="P73" s="248"/>
      <c r="Q73" s="249"/>
      <c r="R73" s="249"/>
      <c r="S73" s="249"/>
      <c r="T73" s="249"/>
      <c r="U73" s="250"/>
      <c r="V73" s="250"/>
      <c r="W73" s="249"/>
      <c r="X73" s="249"/>
      <c r="Y73" s="249"/>
      <c r="Z73" s="250"/>
      <c r="AA73" s="250"/>
      <c r="AB73" s="249"/>
      <c r="AC73" s="249"/>
      <c r="AD73" s="251"/>
      <c r="AG73" s="186"/>
    </row>
    <row r="74" spans="4:33" s="56" customFormat="1" ht="14.7" customHeight="1" x14ac:dyDescent="0.3">
      <c r="D74" s="186"/>
      <c r="H74" s="250"/>
      <c r="I74" s="250"/>
      <c r="J74" s="250"/>
      <c r="L74" s="249"/>
      <c r="M74" s="248"/>
      <c r="N74" s="248"/>
      <c r="O74" s="248"/>
      <c r="P74" s="248"/>
      <c r="Q74" s="249"/>
      <c r="R74" s="249"/>
      <c r="S74" s="249"/>
      <c r="T74" s="249"/>
      <c r="U74" s="250"/>
      <c r="V74" s="250"/>
      <c r="W74" s="249"/>
      <c r="X74" s="249"/>
      <c r="Y74" s="249"/>
      <c r="Z74" s="250"/>
      <c r="AA74" s="250"/>
      <c r="AB74" s="249"/>
      <c r="AC74" s="249"/>
      <c r="AD74" s="251"/>
      <c r="AG74" s="186"/>
    </row>
    <row r="75" spans="4:33" s="56" customFormat="1" ht="14.7" customHeight="1" x14ac:dyDescent="0.3">
      <c r="D75" s="186"/>
      <c r="H75" s="250"/>
      <c r="I75" s="250"/>
      <c r="J75" s="250"/>
      <c r="L75" s="249"/>
      <c r="M75" s="248"/>
      <c r="N75" s="248"/>
      <c r="O75" s="248"/>
      <c r="P75" s="248"/>
      <c r="Q75" s="249"/>
      <c r="R75" s="249"/>
      <c r="S75" s="249"/>
      <c r="T75" s="249"/>
      <c r="U75" s="250"/>
      <c r="V75" s="250"/>
      <c r="W75" s="249"/>
      <c r="X75" s="249"/>
      <c r="Y75" s="249"/>
      <c r="Z75" s="250"/>
      <c r="AA75" s="250"/>
      <c r="AB75" s="249"/>
      <c r="AC75" s="249"/>
      <c r="AD75" s="251"/>
      <c r="AG75" s="186"/>
    </row>
    <row r="76" spans="4:33" s="56" customFormat="1" ht="14.7" customHeight="1" x14ac:dyDescent="0.3">
      <c r="D76" s="186"/>
      <c r="H76" s="250"/>
      <c r="I76" s="250"/>
      <c r="J76" s="250"/>
      <c r="L76" s="249"/>
      <c r="M76" s="248"/>
      <c r="N76" s="248"/>
      <c r="O76" s="248"/>
      <c r="P76" s="248"/>
      <c r="Q76" s="249"/>
      <c r="R76" s="249"/>
      <c r="S76" s="249"/>
      <c r="T76" s="249"/>
      <c r="U76" s="250"/>
      <c r="V76" s="250"/>
      <c r="W76" s="249"/>
      <c r="X76" s="249"/>
      <c r="Y76" s="249"/>
      <c r="Z76" s="250"/>
      <c r="AA76" s="250"/>
      <c r="AB76" s="249"/>
      <c r="AC76" s="249"/>
      <c r="AD76" s="251"/>
      <c r="AG76" s="186"/>
    </row>
    <row r="77" spans="4:33" s="56" customFormat="1" ht="14.7" customHeight="1" x14ac:dyDescent="0.3">
      <c r="D77" s="186"/>
      <c r="H77" s="250"/>
      <c r="I77" s="250"/>
      <c r="J77" s="250"/>
      <c r="L77" s="249"/>
      <c r="M77" s="248"/>
      <c r="N77" s="248"/>
      <c r="O77" s="248"/>
      <c r="P77" s="248"/>
      <c r="Q77" s="249"/>
      <c r="R77" s="249"/>
      <c r="S77" s="249"/>
      <c r="T77" s="249"/>
      <c r="U77" s="250"/>
      <c r="V77" s="250"/>
      <c r="W77" s="249"/>
      <c r="X77" s="249"/>
      <c r="Y77" s="249"/>
      <c r="Z77" s="250"/>
      <c r="AA77" s="250"/>
      <c r="AB77" s="249"/>
      <c r="AC77" s="249"/>
      <c r="AD77" s="251"/>
      <c r="AG77" s="186"/>
    </row>
    <row r="78" spans="4:33" s="56" customFormat="1" ht="14.7" customHeight="1" x14ac:dyDescent="0.3">
      <c r="D78" s="186"/>
      <c r="H78" s="250"/>
      <c r="I78" s="250"/>
      <c r="J78" s="250"/>
      <c r="L78" s="249"/>
      <c r="M78" s="248"/>
      <c r="N78" s="248"/>
      <c r="O78" s="248"/>
      <c r="P78" s="248"/>
      <c r="Q78" s="249"/>
      <c r="R78" s="249"/>
      <c r="S78" s="249"/>
      <c r="T78" s="249"/>
      <c r="U78" s="250"/>
      <c r="V78" s="250"/>
      <c r="W78" s="249"/>
      <c r="X78" s="249"/>
      <c r="Y78" s="249"/>
      <c r="Z78" s="250"/>
      <c r="AA78" s="250"/>
      <c r="AB78" s="249"/>
      <c r="AC78" s="249"/>
      <c r="AD78" s="251"/>
      <c r="AG78" s="186"/>
    </row>
    <row r="79" spans="4:33" s="56" customFormat="1" ht="14.7" customHeight="1" x14ac:dyDescent="0.3">
      <c r="D79" s="186"/>
      <c r="H79" s="250"/>
      <c r="I79" s="250"/>
      <c r="J79" s="250"/>
      <c r="L79" s="249"/>
      <c r="M79" s="248"/>
      <c r="N79" s="248"/>
      <c r="O79" s="248"/>
      <c r="P79" s="248"/>
      <c r="Q79" s="249"/>
      <c r="R79" s="249"/>
      <c r="S79" s="249"/>
      <c r="T79" s="249"/>
      <c r="U79" s="250"/>
      <c r="V79" s="250"/>
      <c r="W79" s="249"/>
      <c r="X79" s="249"/>
      <c r="Y79" s="249"/>
      <c r="Z79" s="250"/>
      <c r="AA79" s="250"/>
      <c r="AB79" s="249"/>
      <c r="AC79" s="249"/>
      <c r="AD79" s="251"/>
      <c r="AG79" s="186"/>
    </row>
    <row r="80" spans="4:33" s="56" customFormat="1" ht="14.7" customHeight="1" x14ac:dyDescent="0.3">
      <c r="D80" s="186"/>
      <c r="H80" s="250"/>
      <c r="I80" s="250"/>
      <c r="J80" s="250"/>
      <c r="L80" s="249"/>
      <c r="M80" s="248"/>
      <c r="N80" s="248"/>
      <c r="O80" s="248"/>
      <c r="P80" s="248"/>
      <c r="Q80" s="249"/>
      <c r="R80" s="249"/>
      <c r="S80" s="249"/>
      <c r="T80" s="249"/>
      <c r="U80" s="250"/>
      <c r="V80" s="250"/>
      <c r="W80" s="249"/>
      <c r="X80" s="249"/>
      <c r="Y80" s="249"/>
      <c r="Z80" s="250"/>
      <c r="AA80" s="250"/>
      <c r="AB80" s="249"/>
      <c r="AC80" s="249"/>
      <c r="AD80" s="251"/>
      <c r="AG80" s="186"/>
    </row>
    <row r="81" spans="4:33" s="56" customFormat="1" ht="14.7" customHeight="1" x14ac:dyDescent="0.3">
      <c r="D81" s="186"/>
      <c r="H81" s="250"/>
      <c r="I81" s="250"/>
      <c r="J81" s="250"/>
      <c r="L81" s="249"/>
      <c r="M81" s="248"/>
      <c r="N81" s="248"/>
      <c r="O81" s="248"/>
      <c r="P81" s="248"/>
      <c r="Q81" s="249"/>
      <c r="R81" s="249"/>
      <c r="S81" s="249"/>
      <c r="T81" s="249"/>
      <c r="U81" s="250"/>
      <c r="V81" s="250"/>
      <c r="W81" s="249"/>
      <c r="X81" s="249"/>
      <c r="Y81" s="249"/>
      <c r="Z81" s="250"/>
      <c r="AA81" s="250"/>
      <c r="AB81" s="249"/>
      <c r="AC81" s="249"/>
      <c r="AD81" s="251"/>
      <c r="AG81" s="186"/>
    </row>
    <row r="82" spans="4:33" s="56" customFormat="1" ht="14.7" customHeight="1" x14ac:dyDescent="0.3">
      <c r="D82" s="186"/>
      <c r="H82" s="250"/>
      <c r="I82" s="250"/>
      <c r="J82" s="250"/>
      <c r="L82" s="249"/>
      <c r="M82" s="248"/>
      <c r="N82" s="248"/>
      <c r="O82" s="248"/>
      <c r="P82" s="248"/>
      <c r="Q82" s="249"/>
      <c r="R82" s="249"/>
      <c r="S82" s="249"/>
      <c r="T82" s="249"/>
      <c r="U82" s="250"/>
      <c r="V82" s="250"/>
      <c r="W82" s="249"/>
      <c r="X82" s="249"/>
      <c r="Y82" s="249"/>
      <c r="Z82" s="250"/>
      <c r="AA82" s="250"/>
      <c r="AB82" s="249"/>
      <c r="AC82" s="249"/>
      <c r="AD82" s="251"/>
      <c r="AG82" s="186"/>
    </row>
    <row r="83" spans="4:33" s="56" customFormat="1" ht="14.7" customHeight="1" x14ac:dyDescent="0.3">
      <c r="D83" s="186"/>
      <c r="H83" s="250"/>
      <c r="I83" s="250"/>
      <c r="J83" s="250"/>
      <c r="L83" s="249"/>
      <c r="M83" s="248"/>
      <c r="N83" s="248"/>
      <c r="O83" s="248"/>
      <c r="P83" s="248"/>
      <c r="Q83" s="249"/>
      <c r="R83" s="249"/>
      <c r="S83" s="249"/>
      <c r="T83" s="249"/>
      <c r="U83" s="250"/>
      <c r="V83" s="250"/>
      <c r="W83" s="249"/>
      <c r="X83" s="249"/>
      <c r="Y83" s="249"/>
      <c r="Z83" s="250"/>
      <c r="AA83" s="250"/>
      <c r="AB83" s="249"/>
      <c r="AC83" s="249"/>
      <c r="AD83" s="251"/>
      <c r="AG83" s="186"/>
    </row>
    <row r="84" spans="4:33" s="56" customFormat="1" ht="14.7" customHeight="1" x14ac:dyDescent="0.3">
      <c r="D84" s="186"/>
      <c r="H84" s="250"/>
      <c r="I84" s="250"/>
      <c r="J84" s="250"/>
      <c r="L84" s="249"/>
      <c r="M84" s="248"/>
      <c r="N84" s="248"/>
      <c r="O84" s="248"/>
      <c r="P84" s="248"/>
      <c r="Q84" s="249"/>
      <c r="R84" s="249"/>
      <c r="S84" s="249"/>
      <c r="T84" s="249"/>
      <c r="U84" s="250"/>
      <c r="V84" s="250"/>
      <c r="W84" s="249"/>
      <c r="X84" s="249"/>
      <c r="Y84" s="249"/>
      <c r="Z84" s="250"/>
      <c r="AA84" s="250"/>
      <c r="AB84" s="249"/>
      <c r="AC84" s="249"/>
      <c r="AD84" s="251"/>
      <c r="AG84" s="186"/>
    </row>
    <row r="85" spans="4:33" s="56" customFormat="1" ht="14.7" customHeight="1" x14ac:dyDescent="0.3">
      <c r="D85" s="186"/>
      <c r="H85" s="250"/>
      <c r="I85" s="250"/>
      <c r="J85" s="250"/>
      <c r="L85" s="249"/>
      <c r="M85" s="248"/>
      <c r="N85" s="248"/>
      <c r="O85" s="248"/>
      <c r="P85" s="248"/>
      <c r="Q85" s="249"/>
      <c r="R85" s="249"/>
      <c r="S85" s="249"/>
      <c r="T85" s="249"/>
      <c r="U85" s="250"/>
      <c r="V85" s="250"/>
      <c r="W85" s="249"/>
      <c r="X85" s="249"/>
      <c r="Y85" s="249"/>
      <c r="Z85" s="250"/>
      <c r="AA85" s="250"/>
      <c r="AB85" s="249"/>
      <c r="AC85" s="249"/>
      <c r="AD85" s="251"/>
      <c r="AG85" s="186"/>
    </row>
    <row r="86" spans="4:33" s="56" customFormat="1" ht="14.7" customHeight="1" x14ac:dyDescent="0.3">
      <c r="D86" s="186"/>
      <c r="H86" s="250"/>
      <c r="I86" s="250"/>
      <c r="J86" s="250"/>
      <c r="L86" s="249"/>
      <c r="M86" s="248"/>
      <c r="N86" s="248"/>
      <c r="O86" s="248"/>
      <c r="P86" s="248"/>
      <c r="Q86" s="249"/>
      <c r="R86" s="249"/>
      <c r="S86" s="249"/>
      <c r="T86" s="249"/>
      <c r="U86" s="250"/>
      <c r="V86" s="250"/>
      <c r="W86" s="249"/>
      <c r="X86" s="249"/>
      <c r="Y86" s="249"/>
      <c r="Z86" s="250"/>
      <c r="AA86" s="250"/>
      <c r="AB86" s="249"/>
      <c r="AC86" s="249"/>
      <c r="AD86" s="251"/>
      <c r="AG86" s="186"/>
    </row>
    <row r="87" spans="4:33" s="56" customFormat="1" ht="14.7" customHeight="1" x14ac:dyDescent="0.3">
      <c r="D87" s="186"/>
      <c r="H87" s="250"/>
      <c r="I87" s="250"/>
      <c r="J87" s="250"/>
      <c r="L87" s="249"/>
      <c r="M87" s="248"/>
      <c r="N87" s="248"/>
      <c r="O87" s="248"/>
      <c r="P87" s="248"/>
      <c r="Q87" s="249"/>
      <c r="R87" s="249"/>
      <c r="S87" s="249"/>
      <c r="T87" s="249"/>
      <c r="U87" s="250"/>
      <c r="V87" s="250"/>
      <c r="W87" s="249"/>
      <c r="X87" s="249"/>
      <c r="Y87" s="249"/>
      <c r="Z87" s="250"/>
      <c r="AA87" s="250"/>
      <c r="AB87" s="249"/>
      <c r="AC87" s="249"/>
      <c r="AD87" s="251"/>
      <c r="AG87" s="186"/>
    </row>
  </sheetData>
  <mergeCells count="5">
    <mergeCell ref="F1:L1"/>
    <mergeCell ref="M1:Q1"/>
    <mergeCell ref="R1:V1"/>
    <mergeCell ref="W1:AA1"/>
    <mergeCell ref="AB1:AE1"/>
  </mergeCells>
  <phoneticPr fontId="8" type="noConversion"/>
  <printOptions horizontalCentered="1"/>
  <pageMargins left="0.7" right="0.7" top="0.75" bottom="0.75" header="0.3" footer="0.3"/>
  <pageSetup scale="69" fitToWidth="3" orientation="portrait" r:id="rId1"/>
  <headerFooter>
    <oddFooter>&amp;R&amp;D</oddFooter>
  </headerFooter>
  <colBreaks count="2" manualBreakCount="2">
    <brk id="12" max="41" man="1"/>
    <brk id="2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Template</vt:lpstr>
      <vt:lpstr>'Monthly Template'!Print_Area</vt:lpstr>
      <vt:lpstr>'Monthly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Rival</dc:creator>
  <cp:lastModifiedBy>Christine Rival</cp:lastModifiedBy>
  <cp:lastPrinted>2021-04-06T22:02:35Z</cp:lastPrinted>
  <dcterms:created xsi:type="dcterms:W3CDTF">2021-04-06T16:12:06Z</dcterms:created>
  <dcterms:modified xsi:type="dcterms:W3CDTF">2021-04-06T22:02:41Z</dcterms:modified>
</cp:coreProperties>
</file>